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  <sheet name="ALLEGATO II SCHEDA A" sheetId="7" r:id="rId7"/>
    <sheet name="ALLEGATO II SCHEDA B" sheetId="8" r:id="rId8"/>
    <sheet name="ALLEGATO II SCHEDA C" sheetId="9" r:id="rId9"/>
  </sheets>
  <definedNames>
    <definedName name="_xlnm.Print_Area" localSheetId="0">'Scheda A'!$A$1:$E$21</definedName>
    <definedName name="_xlnm.Print_Area" localSheetId="1">'Scheda B'!$A$1:$S$65</definedName>
    <definedName name="_xlnm.Print_Area" localSheetId="2">'Scheda C'!$A$1:$P$38</definedName>
    <definedName name="_xlnm.Print_Area" localSheetId="3">'Scheda D'!$A$1:$Y$130</definedName>
    <definedName name="_xlnm.Print_Area" localSheetId="4">'Scheda E'!$A$1:$N$59</definedName>
    <definedName name="_xlnm.Print_Area" localSheetId="5">'Scheda F'!$A$1:$F$26</definedName>
  </definedNames>
  <calcPr fullCalcOnLoad="1"/>
</workbook>
</file>

<file path=xl/sharedStrings.xml><?xml version="1.0" encoding="utf-8"?>
<sst xmlns="http://schemas.openxmlformats.org/spreadsheetml/2006/main" count="953" uniqueCount="406">
  <si>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</si>
  <si>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</si>
  <si>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</si>
  <si>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</si>
  <si>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</si>
  <si>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</si>
  <si>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</si>
  <si>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</si>
  <si>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Totali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</si>
  <si>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</si>
  <si>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</si>
  <si>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</si>
  <si>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</si>
  <si>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</si>
  <si>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</si>
  <si>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</si>
  <si>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</si>
  <si>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</si>
  <si>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</si>
  <si>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</si>
  <si>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</si>
  <si>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</si>
  <si>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</si>
  <si>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</si>
  <si>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</si>
  <si>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QUADRO DELLE RISORSE NECESSARIE ALLA REALIZZAZIONE DEL PROGRAMMA (1)</t>
  </si>
  <si>
    <t>Annotazioni</t>
  </si>
  <si>
    <t>Codice univoco immobile (1)</t>
  </si>
  <si>
    <t>si/no</t>
  </si>
  <si>
    <t>1. cessione della titolarità dell’opera ad altro ente pubblico</t>
  </si>
  <si>
    <t>3. vendita al mercato privato</t>
  </si>
  <si>
    <t>già incluso in programma di dismissione di cui art.27 DL 201/2011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</si>
  <si>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</si>
  <si>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</si>
  <si>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</si>
  <si>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</si>
  <si>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</si>
  <si>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</si>
  <si>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</si>
  <si>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</si>
  <si>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</si>
  <si>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</si>
  <si>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</si>
  <si>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</si>
  <si>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</si>
  <si>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</si>
  <si>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</si>
  <si>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</si>
  <si>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</si>
  <si>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</si>
  <si>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</si>
  <si>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</si>
  <si>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</si>
  <si>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</si>
  <si>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</si>
  <si>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data (anno)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</si>
  <si>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</si>
  <si>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</si>
  <si>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</si>
  <si>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</si>
  <si>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</si>
  <si>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</si>
  <si>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</si>
  <si>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</si>
  <si>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</si>
  <si>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</si>
  <si>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</si>
  <si>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</si>
  <si>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</si>
  <si>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</si>
  <si>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 xml:space="preserve">trasferimento immobile a titolo corrispettivo ex comma 1 art.191 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</si>
  <si>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</si>
  <si>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</si>
  <si>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</si>
  <si>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</si>
  <si>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</si>
  <si>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</si>
  <si>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</si>
  <si>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</si>
  <si>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</si>
  <si>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</si>
  <si>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</si>
  <si>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immobili disponibili ex articolo 21 comma 5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</si>
  <si>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</si>
  <si>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</si>
  <si>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</si>
  <si>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</si>
  <si>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</si>
  <si>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</si>
  <si>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</si>
  <si>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</si>
  <si>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</si>
  <si>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</si>
  <si>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</si>
  <si>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</si>
  <si>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</si>
  <si>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</si>
  <si>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</si>
  <si>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</si>
  <si>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</si>
  <si>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</si>
  <si>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</si>
  <si>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</si>
  <si>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</si>
  <si>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</si>
  <si>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</si>
  <si>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</si>
  <si>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</si>
  <si>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</si>
  <si>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</si>
  <si>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</si>
  <si>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</si>
  <si>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</si>
  <si>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</si>
  <si>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</si>
  <si>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</si>
  <si>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</si>
  <si>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>b) si intende riprendere l'esecuzione dell'opera senza necessari finanziamenti aggiuntivi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</si>
  <si>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</si>
  <si>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</si>
  <si>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</si>
  <si>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</si>
  <si>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</si>
  <si>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</si>
  <si>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</si>
  <si>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 xml:space="preserve">c) i lavori di realizzazione, ultimati, non sono stati collaudati nel termine previsto (… ) come accertato nel corso delle operazioni di collaudo. (Art. 1 c2, lettera c), DM 42/2013) 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</si>
  <si>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</si>
  <si>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</si>
  <si>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</si>
  <si>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</si>
  <si>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</si>
  <si>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</si>
  <si>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</si>
  <si>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</si>
  <si>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</si>
  <si>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</si>
  <si>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</si>
  <si>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(1) Numero intervento = cf amministrazione + prima annualità del primo programma nel quale l'intervento è stato inserito + progressivo di 5 cifre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</si>
  <si>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</si>
  <si>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</si>
  <si>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</si>
  <si>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</si>
  <si>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</si>
  <si>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</si>
  <si>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</si>
  <si>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</si>
  <si>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</si>
  <si>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</si>
  <si>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</si>
  <si>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</si>
  <si>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</si>
  <si>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</si>
  <si>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</si>
  <si>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</si>
  <si>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</si>
  <si>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</si>
  <si>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</si>
  <si>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</si>
  <si>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</si>
  <si>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(1) Indica il CUP del progetto di investimento nel quale l'opera incompiuta rientra: è obbligatorio per tutti i progetti avviati dal 1 ennaio 2003</t>
  </si>
  <si>
    <t>CUP Master (2)</t>
  </si>
  <si>
    <t>(2) Indica l'eventuale Cup master dell'ogetto progettuale al quale l'opera è eventualmente associata</t>
  </si>
  <si>
    <t>(3) Importo riferito all'ultimo quadro economico approvato</t>
  </si>
  <si>
    <t>Importo complessivo dell'intervento (3)</t>
  </si>
  <si>
    <t>Importo complessivo lavori (4)</t>
  </si>
  <si>
    <t>Codice Istat</t>
  </si>
  <si>
    <t>Dimensionamento dell'intervento (unità di misura)</t>
  </si>
  <si>
    <t>Descrizione dell'opera</t>
  </si>
  <si>
    <t>Fonti di finanziamento (se intervento lavoro di completamento non incluso in scheda D)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</si>
  <si>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</si>
  <si>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</si>
  <si>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</si>
  <si>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</si>
  <si>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</si>
  <si>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</si>
  <si>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</si>
  <si>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</si>
  <si>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</si>
  <si>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</si>
  <si>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</si>
  <si>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</si>
  <si>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</si>
  <si>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</si>
  <si>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</si>
  <si>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</si>
  <si>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</si>
  <si>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</si>
  <si>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</si>
  <si>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Ulteriori dati (campi da compilare resi disponibili in banca dati ma non visualizzate nel Programma triennale).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</si>
  <si>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</si>
  <si>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</si>
  <si>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</si>
  <si>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</si>
  <si>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</si>
  <si>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</si>
  <si>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</si>
  <si>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</si>
  <si>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</si>
  <si>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</si>
  <si>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</si>
  <si>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</si>
  <si>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</si>
  <si>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</si>
  <si>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</si>
  <si>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(7) Indica il livello di priorità di cui all'articolo 3 comma 12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</si>
  <si>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</si>
  <si>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</si>
  <si>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</si>
  <si>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</si>
  <si>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>(5)  In caso di vendita l'immobile deve essere riportato nell'elenco di cui alla scheda C ; in caso di demolizione l'intervento deve essere riportato fra gli interventi del programma di cui alla scheda D</t>
  </si>
  <si>
    <t>(4) Percentuale di avanzamento dei lavori rispetto all'ultimo progetto approvato</t>
  </si>
  <si>
    <t>Vendita ovvero demolizione (5)</t>
  </si>
  <si>
    <t>Percentuale avanzamento lavori (4)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</si>
  <si>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</si>
  <si>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</si>
  <si>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</si>
  <si>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1. modifica ex art.5 comma 8 lettera b)</t>
  </si>
  <si>
    <t>2. modifica ex art.5 comma 8 lettera c)</t>
  </si>
  <si>
    <t>3. modifica ex art.5 comma 8 lettera d)</t>
  </si>
  <si>
    <t>4. modifica ex art.5 comma 8 lettera e)</t>
  </si>
  <si>
    <t>5. modifica ex art.5 comma 10</t>
  </si>
  <si>
    <t>Intervento aggiunto o variato a seguito di modifica programma</t>
  </si>
  <si>
    <t>(*) Tale campo compare solo in caso di modifica del programma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</si>
  <si>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</si>
  <si>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</si>
  <si>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</si>
  <si>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</si>
  <si>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</si>
  <si>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</si>
  <si>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</si>
  <si>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</si>
  <si>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</si>
  <si>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>risorse derivanti da trasferimento di immobili ex art.191 D.Lgs. 50/2016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</si>
  <si>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</si>
  <si>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</si>
  <si>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</si>
  <si>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</si>
  <si>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</si>
  <si>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</si>
  <si>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</si>
  <si>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</si>
  <si>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</si>
  <si>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stato modificato a seguito di modifica in corso d'anno ai sensi dell'art.5 commi 8 e 10. Tale campo, come la relativa nota e tabella, compaiono solo in caso di modifica del programma</t>
  </si>
  <si>
    <t>(ing. Francesco DEL GRECO)</t>
  </si>
  <si>
    <r>
      <t>risorse derivanti da trasferimento di immobili ex art.191 D.Lgs. 50/2016 (SCHEDA C</t>
    </r>
    <r>
      <rPr>
        <sz val="10"/>
        <color indexed="8"/>
        <rFont val="Verdana"/>
        <family val="2"/>
      </rPr>
      <t>)</t>
    </r>
  </si>
  <si>
    <t>ING. FRANCESCO DEL GRECO</t>
  </si>
  <si>
    <t>SI</t>
  </si>
  <si>
    <t>070</t>
  </si>
  <si>
    <t xml:space="preserve">INFRASTRUTTURE SOCIALI - SANITARIE
</t>
  </si>
  <si>
    <t>REALIZZAZIONE DI LAVORI PUBBLICI (OPERE ED IMPIANTISTICA)</t>
  </si>
  <si>
    <t>INFRASTRUTTURE AMBIENTALI E RISORSE IDRICHE -  DIFESA DEL SUOLO</t>
  </si>
  <si>
    <t>INFRASTRUTTURE DI TRASPORTO - STRADALI</t>
  </si>
  <si>
    <t xml:space="preserve">REALIZZAZIONE DI LAVORI PUBBLICI (OPERE ED IMPIANTISTICA)
</t>
  </si>
  <si>
    <t>INFRASTRUTTURE SOCIALI - SPORT, SPETTACOLO E TEMPO LIBERO</t>
  </si>
  <si>
    <r>
      <t>(1) I dati del quadro delle risorse sono calcolati come somma delle informazioni elementari relative a ciascun intervento di cui alla scheda E</t>
    </r>
    <r>
      <rPr>
        <sz val="8"/>
        <rFont val="Arial"/>
        <family val="2"/>
      </rPr>
      <t xml:space="preserve"> e alla scheda C. Dette informazioni sono acquisite dal sistema (software) e rese disponibili in banca dati ma non visualizzate nel programma.</t>
    </r>
  </si>
  <si>
    <t>AMB</t>
  </si>
  <si>
    <t>CPA</t>
  </si>
  <si>
    <t xml:space="preserve">SI </t>
  </si>
  <si>
    <r>
      <t xml:space="preserve">DELL'AMMINISTRAZIONE COMUNALE DI </t>
    </r>
    <r>
      <rPr>
        <b/>
        <sz val="14"/>
        <color indexed="10"/>
        <rFont val="Times New Roman"/>
        <family val="1"/>
      </rPr>
      <t>ORATINO</t>
    </r>
  </si>
  <si>
    <t>049</t>
  </si>
  <si>
    <t>LAVORI DI OTTIMIZZAZIONE, MIGLIORAMENTO E POTENZIAMENTO DEL SISTEMA FOGNARIO COMUNALE.</t>
  </si>
  <si>
    <t>REALIZZAZIONE DI UN PERCORSO CICLO PEDONALE TURISTICO AL FINE DELLA VALORIZZAZIONE DEL TRATTURO IN LOCALITÀ QUERCIA DEI PIDOCCHI IN AGRO DEL COMUNE DI ORATINO.</t>
  </si>
  <si>
    <t>REALIZZAZIONE DI NUOVI LOCULI ED OSSARI PRESSO IL CIMITERO COMUNALE.</t>
  </si>
  <si>
    <t>AMPLIAMENTO CIMITERO COMUNALE.</t>
  </si>
  <si>
    <t>LAVORI DI MANUTENZIONE STRAORDINARIA E DI RISANAMENTO DEGLI SPOSGLIATOI DEL CAMPO SPORTIVO COMUNALE.</t>
  </si>
  <si>
    <t>LAVORI DI COMPLETAMENTO DELL'INTERVENTO DI RECUPERO UBANO DELLE ZONE A SERVIZIO PREVALENTE DI EDILIZIA RESIDENZIALE PUBBLICA IN LOCALITA' SOTTOGIARDINO. REALIZZAZIONE COPERTURA CAMPO POLIVALENTE.</t>
  </si>
  <si>
    <t>REALIZZAZIONE CENTRO SOCIALE LOC. GIOCO.</t>
  </si>
  <si>
    <t>MESSA IN SICUREZZA E RIPRISTINO VIABILITA' STRADA PIANELLA.</t>
  </si>
  <si>
    <t>MESSA IN SICUREZZA E RIPRISTINO VIABILITA' STRADA LENZE.</t>
  </si>
  <si>
    <t>MESSA IN SICUREZZA E RIPRISTINO VIABILITA' STRADA FONTE PUZZO.</t>
  </si>
  <si>
    <t>MESSA IN SICUREZZA E RIPRISTINO VIABILITA' STRADA COSTA CALONE.</t>
  </si>
  <si>
    <t>MESSA IN SICUREZZA E RIPRISTINO VIABILITA' STRADA BRECCIARA.</t>
  </si>
  <si>
    <t>MESSA IN SICUREZZA E RIPRISTINO VIABILITA' STRADA FEUDO - DIFESA NUOVA.</t>
  </si>
  <si>
    <t>MESSA IN SICUREZZA E RIPRISTINO VIABILITA' STRADA COSTE - CASALE.</t>
  </si>
  <si>
    <t>MESSA IN SICUREZZA E RIPRISTINO VIABILITA' STRADA BIVARO.</t>
  </si>
  <si>
    <t>MESSA IN SICUREZZA E RIPRISTINO VIABILITA' STRADA PERELLA.</t>
  </si>
  <si>
    <t>MESSA IN SICUREZZA E RIPRISTINO VIABILITA' STRADA PERELLA - EX DISCARICA.</t>
  </si>
  <si>
    <t>MESSA IN SICUREZZA E RIPRISTINO VIABILITA' STRADA PAGIAIO VECCHIO E FEUDO RIVOLO,</t>
  </si>
  <si>
    <t>MESSA IN SICUREZZA E RIPRISTINO VIABILITA' STRADA FONTERAGO E PASTINE</t>
  </si>
  <si>
    <t>URB</t>
  </si>
  <si>
    <t>MIS</t>
  </si>
  <si>
    <t>H18B18000300001</t>
  </si>
  <si>
    <t>800085507012021000002</t>
  </si>
  <si>
    <t>800085507012021000003</t>
  </si>
  <si>
    <t>800085507012021000004</t>
  </si>
  <si>
    <t>800085507012021000005</t>
  </si>
  <si>
    <t>800085507012021000006</t>
  </si>
  <si>
    <t>800085507012021000008</t>
  </si>
  <si>
    <t>8000855070120210000010</t>
  </si>
  <si>
    <t>8000855070120210000011</t>
  </si>
  <si>
    <t>8000855070120210000012</t>
  </si>
  <si>
    <t>8000855070120210000013</t>
  </si>
  <si>
    <t>8000855070120210000014</t>
  </si>
  <si>
    <t>8000855070120210000015</t>
  </si>
  <si>
    <t>8000855070120210000016</t>
  </si>
  <si>
    <t>8000855070120210000017</t>
  </si>
  <si>
    <t>8000855070120210000018</t>
  </si>
  <si>
    <t>8000855070120210000019</t>
  </si>
  <si>
    <t>8000855070120210000020</t>
  </si>
  <si>
    <t>8000855070120210000021</t>
  </si>
  <si>
    <t>800085507012021000007</t>
  </si>
  <si>
    <r>
      <t xml:space="preserve">DELL'AMMINISTRAZIONE COMUNALE DI </t>
    </r>
    <r>
      <rPr>
        <b/>
        <sz val="14"/>
        <color indexed="10"/>
        <rFont val="Times New Roman"/>
        <family val="1"/>
      </rPr>
      <t>ORATINO</t>
    </r>
  </si>
  <si>
    <t>8000855070120210000022</t>
  </si>
  <si>
    <r>
      <t xml:space="preserve">DELL'AMMINISTRAZIONE COMUNALE DI </t>
    </r>
    <r>
      <rPr>
        <b/>
        <sz val="14"/>
        <color indexed="10"/>
        <rFont val="Times New Roman"/>
        <family val="1"/>
      </rPr>
      <t>ORATINO</t>
    </r>
  </si>
  <si>
    <t>LAVORI PER LA MESSA IN SICUREZZA DEL TERRITORIO LA MITIGAZIONE DEL RISCHIO IDROGEOLOGICO E IL CONTESTUALE RIPRISTINO DELLA STRADA COMUNALE "LA ROCCA", IN LAOCALITA’ LA ROCCA.</t>
  </si>
  <si>
    <t>8000855070120210000023</t>
  </si>
  <si>
    <t>H14H20000460001</t>
  </si>
  <si>
    <t>INFRASTRUTTURE AMBIENTALI E RISORSE IDRICHE</t>
  </si>
  <si>
    <t>risorse   acquisite mediante apporti di capitali privati</t>
  </si>
  <si>
    <t>Altro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</si>
  <si>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</si>
  <si>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</si>
  <si>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</si>
  <si>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</si>
  <si>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</si>
  <si>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</si>
  <si>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</si>
  <si>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</si>
  <si>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</si>
  <si>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</si>
  <si>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</si>
  <si>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</si>
  <si>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</si>
  <si>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</si>
  <si>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</si>
  <si>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</si>
  <si>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</si>
  <si>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</si>
  <si>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Calibri"/>
        <family val="2"/>
      </rPr>
      <t xml:space="preserve"> </t>
    </r>
    <r>
      <rPr>
        <b/>
        <sz val="10"/>
        <rFont val="Calibri"/>
        <family val="2"/>
      </rPr>
      <t>PROCEDURA DI AFFIDAMENTO (9)</t>
    </r>
  </si>
  <si>
    <t>Acquisto aggiunto o variato a seguito di modifica programma (10)</t>
  </si>
  <si>
    <t xml:space="preserve">Primo anno
</t>
  </si>
  <si>
    <t xml:space="preserve">Secondo anno
</t>
  </si>
  <si>
    <t xml:space="preserve">Totale </t>
  </si>
  <si>
    <t>Apporto di capitale privato (8)</t>
  </si>
  <si>
    <t>(1) Codice CUI = cf amministrazione + prima annualità del primo programma nel quale l'intervento è stato inserito + progressivo di 5 cifre</t>
  </si>
  <si>
    <t>(2) Indica il CUP (cfr. articolo 6 comma 5)</t>
  </si>
  <si>
    <t>(3) Compilare se "Acquisto ricompreso nell'importo complessivo di un lavoro o di altra acquisizione presente in programmazione di lavori, beni e servizi" è uguale a "SI" e CUP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</si>
  <si>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</si>
  <si>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</si>
  <si>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</si>
  <si>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</si>
  <si>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</si>
  <si>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codice fiscale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</si>
  <si>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</si>
  <si>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</si>
  <si>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</si>
  <si>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</si>
  <si>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</si>
  <si>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</si>
  <si>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</si>
  <si>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</si>
  <si>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</si>
  <si>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</si>
  <si>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 xml:space="preserve"> ELENCO DEGLI INTERVENTI PRESENTI NELLA PRIMA ANNUALITA'</t>
  </si>
  <si>
    <t xml:space="preserve"> DEL PRECEDENTE PROGRAMMA BIENNALE E NON RIPROPOSTI E NON AVVIATI  </t>
  </si>
  <si>
    <t>DESCRIZIONE ACQUISTO</t>
  </si>
  <si>
    <t>Motivo per il quale l'intervento non è riproposto (1)</t>
  </si>
  <si>
    <t>Ereditato da scheda B</t>
  </si>
  <si>
    <r>
      <rPr>
        <sz val="10"/>
        <rFont val="Calibri"/>
        <family val="2"/>
      </rPr>
      <t>(1) breve descrizione dei motivi</t>
    </r>
  </si>
  <si>
    <t>DELL'AMMINISTRAZIONE COMUNALE DI ORATINO</t>
  </si>
  <si>
    <t>H13H20000100001</t>
  </si>
  <si>
    <t>MESSA IN SICUREZZA VERSANTE SUD EST A RIDOSSO DEL CENTRO ABITATO DEL COMUNE DI
ORATINO A RISCHIO IDROGEOLOGICO MOLTO ELEVATO.</t>
  </si>
  <si>
    <t>H13H20000110001</t>
  </si>
  <si>
    <t>H13H20000120001</t>
  </si>
  <si>
    <t>MESSA IN SICUREZZA VERSANTE SUD A RIDOSSO DEL CENTRO ABITATO DEL COMUNE DI
ORATINO A RISCHIO IDROGEOLOGICO MOLTO ELEVATO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</si>
  <si>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 xml:space="preserve">: PROGRAMMA TRIENNALE DELLE OPERE PUBBLICHE </t>
    </r>
    <r>
      <rPr>
        <b/>
        <sz val="14"/>
        <color indexed="10"/>
        <rFont val="Times New Roman"/>
        <family val="1"/>
      </rPr>
      <t>2021 - 2023</t>
    </r>
  </si>
  <si>
    <r>
      <t xml:space="preserve">ALLEGATO I - SCHEDA B: PROGRAMMA TRIENNALE DELLE OPERE PUBBLICHE </t>
    </r>
    <r>
      <rPr>
        <b/>
        <sz val="14"/>
        <color indexed="10"/>
        <rFont val="Times New Roman"/>
        <family val="1"/>
      </rPr>
      <t>2021 - 2023</t>
    </r>
  </si>
  <si>
    <r>
      <t xml:space="preserve">ALLEGATO I - SCHEDA C : PROGRAMMA TRIENNALE DELLE OPERE PUBBLICHE </t>
    </r>
    <r>
      <rPr>
        <b/>
        <sz val="14"/>
        <color indexed="10"/>
        <rFont val="Times New Roman"/>
        <family val="1"/>
      </rPr>
      <t>2021 - 2023</t>
    </r>
  </si>
  <si>
    <r>
      <t xml:space="preserve">ALLEGATO I - SCHEDA D:  PROGRAMMA TRIENNALE DELLE OPERE PUBBLICHE </t>
    </r>
    <r>
      <rPr>
        <b/>
        <sz val="14"/>
        <color indexed="10"/>
        <rFont val="Times New Roman"/>
        <family val="1"/>
      </rPr>
      <t>2021 - 2023</t>
    </r>
  </si>
  <si>
    <r>
      <t xml:space="preserve">ALLEGATO I - SCHEDA E: PROGRAMMA TRIENNALE DELLE OPERE PUBBLICHE </t>
    </r>
    <r>
      <rPr>
        <b/>
        <sz val="14"/>
        <color indexed="10"/>
        <rFont val="Times New Roman"/>
        <family val="1"/>
      </rPr>
      <t>2021 - 2023</t>
    </r>
  </si>
  <si>
    <r>
      <t xml:space="preserve">ALLEGATO I - SCHEDA F: PROGRAMMA TRIENNALE DELLE OPERE PUBBLICHE </t>
    </r>
    <r>
      <rPr>
        <b/>
        <sz val="14"/>
        <color indexed="10"/>
        <rFont val="Times New Roman"/>
        <family val="1"/>
      </rPr>
      <t>2021 - 2023</t>
    </r>
  </si>
  <si>
    <r>
      <t>ALLEGATO II - SCHEDA A : PROGRAMMA BIENNALE DEGLI ACQUISTI DI FORNITURE E SERVIZI</t>
    </r>
    <r>
      <rPr>
        <b/>
        <sz val="14"/>
        <color indexed="10"/>
        <rFont val="Calibri"/>
        <family val="2"/>
      </rPr>
      <t xml:space="preserve"> 2021/2022</t>
    </r>
  </si>
  <si>
    <r>
      <t xml:space="preserve">ALLEGATO II - SCHEDA B : PROGRAMMA BIENNALE DEGLI ACQUISTI DI FORNITURE E SERVIZI </t>
    </r>
    <r>
      <rPr>
        <b/>
        <sz val="14"/>
        <color indexed="10"/>
        <rFont val="Times New Roman"/>
        <family val="1"/>
      </rPr>
      <t>2021/2022</t>
    </r>
  </si>
  <si>
    <r>
      <t xml:space="preserve">ALLEGATO II - SCHEDA C: PROGRAMMA BIENNALE DEGLI ACQUISTI DI FORNITURE E SERVIZI </t>
    </r>
    <r>
      <rPr>
        <b/>
        <sz val="12"/>
        <color indexed="10"/>
        <rFont val="Calibri"/>
        <family val="2"/>
      </rPr>
      <t>2021/2022</t>
    </r>
  </si>
  <si>
    <t>MESSA IN SICUREZZA VERSANTE NORD EST A RIDOSSO DEL CENTRO ABITATO DEL COMUNE DI
ORATINO A RISCHIO IDROGEOLOGICO MOLTO ELEVATO.</t>
  </si>
  <si>
    <t>MESSA IN SICUREZZA VERSANTE SUD A RIDOSSO DEL CENTRO ABITATO DEL COMUNE DI
ORATINO A RISCHIO IDROGEOLOGICO MOLTO ELEVATO.</t>
  </si>
  <si>
    <t>800085507012021000001</t>
  </si>
  <si>
    <t>8000855070120210000009</t>
  </si>
  <si>
    <t>2021</t>
  </si>
  <si>
    <t>80008550701202000001</t>
  </si>
  <si>
    <t>80008550701202000002</t>
  </si>
  <si>
    <t>80008550701202000003</t>
  </si>
  <si>
    <t>H18I20000090001</t>
  </si>
  <si>
    <t>H19C20001420001</t>
  </si>
  <si>
    <t>H14H20001180001</t>
  </si>
  <si>
    <t>REGIONE MOLISE</t>
  </si>
  <si>
    <t>INFRASTRUTTURE TRASPORTI</t>
  </si>
  <si>
    <t>INFRASTRUTTURE AMBIENTALI E RISOSRSE IDICHE</t>
  </si>
  <si>
    <t>PROGETTAZIONE ESECUTIVA DELLA MESSA IN SICUREZZA DELLE STRADE INTERNE DEL CENTRO ABITATO.</t>
  </si>
  <si>
    <t>PROGETTAZIONE ESECUTIVA DELLA MESSA IN SICUREZZA DLLE PARETI ROCCIOSE SITE IN LOCALITA' CAVE E CASALE.</t>
  </si>
  <si>
    <t>INFRASTRUTTURE SOCIALI</t>
  </si>
  <si>
    <t>PROGETTAZIONE ESECUTIVA DELLA MESSA IN SICUREZZA CON MIGLIORAMENTO SISMICO ED EFFICIENTAMENTO ENERGETICO DEL BOCCIODROMO COMUNALE.</t>
  </si>
  <si>
    <t>ING. DEL GRECO FRANCESCO</t>
  </si>
  <si>
    <t xml:space="preserve">ING. FRANCESCO DEL GRECO </t>
  </si>
  <si>
    <t>60 GIORNI</t>
  </si>
  <si>
    <t xml:space="preserve"> 60 GIORNI</t>
  </si>
  <si>
    <t>UNIONE DEI COMUNI ALTO BIFERNO</t>
  </si>
  <si>
    <t>UNIONE DEI COMUI ALTO BIFERNO</t>
  </si>
  <si>
    <t>ENTE FINANZIATORE</t>
  </si>
  <si>
    <t>STATO</t>
  </si>
  <si>
    <t>COMUNE</t>
  </si>
  <si>
    <t>8000855070120210000024</t>
  </si>
  <si>
    <t>H11D20001560001</t>
  </si>
  <si>
    <t>MODELLI EDUCATIVI COMPLEMENTARI. AREE RURALI DEL COMUNE DI ORATINO. EDUCAZIONE NON FORMALE E INFORMALE E DI ATTIVITA LUDICHE PER LE MPOWERMENT DELL’INFANZIA E DELL’ADOLESCENZA.</t>
  </si>
  <si>
    <t>ACQUISTO O REALIZZAZIONE DI SERVIZI</t>
  </si>
  <si>
    <t>LAVORI DI COMPLETAMENTO DELL'INTERVENTO DI RECUPERO URBANO DELLE ZONE A SERVIZIO PREVALENTE DI EDILIZIA RESIDENZIALE PUBBLICA IN LOCALITA' SOTTOGIARDINO. REALIZZAZIONE COPERTURA CAMPO POLIVALENTE.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</si>
</sst>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&quot;€&quot;\ #,##0.00"/>
  </numFmts>
  <fonts count="80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4"/>
      <name val="Times New Roman"/>
      <family val="1"/>
    </font>
    <font>
      <b/>
      <strike/>
      <sz val="10"/>
      <name val="Calibri"/>
      <family val="2"/>
    </font>
    <font>
      <b/>
      <sz val="10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2"/>
    </font>
    <font>
      <strike/>
      <sz val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2" applyNumberFormat="0" applyFill="0" applyAlignment="0" applyProtection="0"/>
    <xf numFmtId="0" fontId="63" fillId="20" borderId="3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28" borderId="0" applyNumberFormat="0" applyBorder="0" applyAlignment="0" applyProtection="0"/>
    <xf numFmtId="0" fontId="0" fillId="29" borderId="4" applyNumberFormat="0" applyFont="0" applyAlignment="0" applyProtection="0"/>
    <xf numFmtId="0" fontId="68" fillId="19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6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2" fillId="0" borderId="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3" fillId="0" borderId="11" xfId="0" applyNumberFormat="1" applyFont="1" applyBorder="1" applyAlignment="1">
      <alignment horizontal="center" vertical="center"/>
    </xf>
    <xf numFmtId="4" fontId="13" fillId="32" borderId="0" xfId="0" applyNumberFormat="1" applyFont="1" applyFill="1" applyBorder="1" applyAlignment="1">
      <alignment horizontal="left" vertical="top" wrapText="1"/>
    </xf>
    <xf numFmtId="4" fontId="13" fillId="32" borderId="0" xfId="0" applyNumberFormat="1" applyFont="1" applyFill="1" applyAlignment="1">
      <alignment wrapText="1"/>
    </xf>
    <xf numFmtId="4" fontId="13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wrapText="1"/>
    </xf>
    <xf numFmtId="0" fontId="7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vertical="center"/>
    </xf>
    <xf numFmtId="4" fontId="79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0" fillId="0" borderId="0" xfId="0" applyNumberFormat="1" applyFont="1" applyAlignment="1" quotePrefix="1">
      <alignment horizontal="left" wrapText="1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" fontId="0" fillId="0" borderId="0" xfId="0" applyNumberFormat="1" applyFont="1" applyAlignment="1">
      <alignment horizontal="left" wrapText="1"/>
    </xf>
    <xf numFmtId="49" fontId="8" fillId="33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vertical="center" wrapText="1"/>
    </xf>
    <xf numFmtId="4" fontId="1" fillId="33" borderId="11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vertical="center" wrapText="1"/>
    </xf>
    <xf numFmtId="4" fontId="1" fillId="0" borderId="0" xfId="0" applyNumberFormat="1" applyFont="1" applyAlignment="1">
      <alignment wrapText="1"/>
    </xf>
    <xf numFmtId="4" fontId="49" fillId="0" borderId="0" xfId="0" applyNumberFormat="1" applyFont="1" applyAlignment="1">
      <alignment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/>
    </xf>
    <xf numFmtId="4" fontId="49" fillId="0" borderId="10" xfId="0" applyNumberFormat="1" applyFont="1" applyBorder="1" applyAlignment="1">
      <alignment wrapText="1"/>
    </xf>
    <xf numFmtId="4" fontId="49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 wrapText="1"/>
    </xf>
    <xf numFmtId="4" fontId="49" fillId="0" borderId="0" xfId="0" applyNumberFormat="1" applyFont="1" applyBorder="1" applyAlignment="1">
      <alignment wrapText="1"/>
    </xf>
    <xf numFmtId="0" fontId="49" fillId="0" borderId="0" xfId="0" applyFont="1" applyBorder="1" applyAlignment="1">
      <alignment horizontal="center" vertical="center"/>
    </xf>
    <xf numFmtId="4" fontId="50" fillId="0" borderId="0" xfId="0" applyNumberFormat="1" applyFont="1" applyAlignment="1">
      <alignment wrapText="1"/>
    </xf>
    <xf numFmtId="4" fontId="24" fillId="0" borderId="0" xfId="0" applyNumberFormat="1" applyFont="1" applyAlignment="1">
      <alignment wrapText="1"/>
    </xf>
    <xf numFmtId="4" fontId="51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/>
    </xf>
    <xf numFmtId="4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" fontId="24" fillId="32" borderId="10" xfId="0" applyNumberFormat="1" applyFont="1" applyFill="1" applyBorder="1" applyAlignment="1">
      <alignment horizontal="right" wrapText="1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Alignment="1">
      <alignment horizontal="left" wrapText="1"/>
    </xf>
    <xf numFmtId="4" fontId="52" fillId="0" borderId="0" xfId="0" applyNumberFormat="1" applyFont="1" applyBorder="1" applyAlignment="1">
      <alignment wrapText="1"/>
    </xf>
    <xf numFmtId="4" fontId="24" fillId="0" borderId="16" xfId="0" applyNumberFormat="1" applyFont="1" applyBorder="1" applyAlignment="1">
      <alignment wrapText="1"/>
    </xf>
    <xf numFmtId="4" fontId="52" fillId="0" borderId="13" xfId="0" applyNumberFormat="1" applyFont="1" applyBorder="1" applyAlignment="1">
      <alignment horizontal="left" wrapText="1"/>
    </xf>
    <xf numFmtId="4" fontId="52" fillId="0" borderId="15" xfId="0" applyNumberFormat="1" applyFont="1" applyBorder="1" applyAlignment="1">
      <alignment horizontal="left" wrapText="1"/>
    </xf>
    <xf numFmtId="4" fontId="49" fillId="0" borderId="15" xfId="0" applyNumberFormat="1" applyFont="1" applyBorder="1" applyAlignment="1">
      <alignment wrapText="1"/>
    </xf>
    <xf numFmtId="4" fontId="53" fillId="0" borderId="10" xfId="0" applyNumberFormat="1" applyFont="1" applyBorder="1" applyAlignment="1">
      <alignment horizontal="center" wrapText="1"/>
    </xf>
    <xf numFmtId="4" fontId="49" fillId="0" borderId="0" xfId="0" applyNumberFormat="1" applyFont="1" applyAlignment="1" quotePrefix="1">
      <alignment horizontal="left" wrapText="1"/>
    </xf>
    <xf numFmtId="4" fontId="22" fillId="32" borderId="0" xfId="0" applyNumberFormat="1" applyFont="1" applyFill="1" applyAlignment="1">
      <alignment wrapText="1"/>
    </xf>
    <xf numFmtId="4" fontId="54" fillId="0" borderId="0" xfId="0" applyNumberFormat="1" applyFont="1" applyAlignment="1">
      <alignment horizontal="justify" vertical="center" wrapText="1"/>
    </xf>
    <xf numFmtId="4" fontId="1" fillId="0" borderId="0" xfId="0" applyNumberFormat="1" applyFont="1" applyAlignment="1" quotePrefix="1">
      <alignment horizontal="left" wrapText="1"/>
    </xf>
    <xf numFmtId="4" fontId="23" fillId="0" borderId="0" xfId="0" applyNumberFormat="1" applyFont="1" applyAlignment="1">
      <alignment horizontal="justify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vertical="center"/>
    </xf>
    <xf numFmtId="4" fontId="55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wrapText="1"/>
    </xf>
    <xf numFmtId="4" fontId="22" fillId="0" borderId="11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4" fontId="24" fillId="34" borderId="11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vertical="center" wrapText="1"/>
    </xf>
    <xf numFmtId="4" fontId="24" fillId="0" borderId="11" xfId="0" applyNumberFormat="1" applyFont="1" applyBorder="1" applyAlignment="1">
      <alignment vertical="center" wrapText="1"/>
    </xf>
    <xf numFmtId="4" fontId="24" fillId="0" borderId="10" xfId="0" applyNumberFormat="1" applyFont="1" applyBorder="1" applyAlignment="1">
      <alignment vertical="center"/>
    </xf>
    <xf numFmtId="49" fontId="24" fillId="34" borderId="10" xfId="0" applyNumberFormat="1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24" fillId="0" borderId="11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0" fillId="0" borderId="17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0" fillId="0" borderId="15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4" fontId="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4" fontId="13" fillId="0" borderId="12" xfId="0" applyNumberFormat="1" applyFont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3" fillId="32" borderId="10" xfId="0" applyNumberFormat="1" applyFont="1" applyFill="1" applyBorder="1" applyAlignment="1">
      <alignment horizontal="left" wrapText="1"/>
    </xf>
    <xf numFmtId="4" fontId="15" fillId="0" borderId="10" xfId="0" applyNumberFormat="1" applyFont="1" applyBorder="1" applyAlignment="1">
      <alignment horizontal="left" wrapText="1"/>
    </xf>
    <xf numFmtId="4" fontId="15" fillId="0" borderId="13" xfId="0" applyNumberFormat="1" applyFont="1" applyBorder="1" applyAlignment="1">
      <alignment horizontal="left" wrapText="1"/>
    </xf>
    <xf numFmtId="4" fontId="15" fillId="0" borderId="15" xfId="0" applyNumberFormat="1" applyFont="1" applyBorder="1" applyAlignment="1">
      <alignment horizontal="left" wrapText="1"/>
    </xf>
    <xf numFmtId="4" fontId="15" fillId="0" borderId="14" xfId="0" applyNumberFormat="1" applyFont="1" applyBorder="1" applyAlignment="1">
      <alignment horizontal="left" wrapText="1"/>
    </xf>
    <xf numFmtId="4" fontId="13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vertical="center" wrapText="1"/>
    </xf>
    <xf numFmtId="4" fontId="1" fillId="0" borderId="0" xfId="0" applyNumberFormat="1" applyFont="1" applyFill="1" applyAlignment="1" quotePrefix="1">
      <alignment horizontal="left" wrapText="1"/>
    </xf>
    <xf numFmtId="4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Alignment="1" quotePrefix="1">
      <alignment wrapText="1"/>
    </xf>
    <xf numFmtId="4" fontId="13" fillId="0" borderId="17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3" fillId="32" borderId="0" xfId="0" applyNumberFormat="1" applyFont="1" applyFill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left" wrapText="1"/>
    </xf>
    <xf numFmtId="4" fontId="13" fillId="0" borderId="19" xfId="0" applyNumberFormat="1" applyFont="1" applyBorder="1" applyAlignment="1">
      <alignment horizontal="left" wrapText="1"/>
    </xf>
    <xf numFmtId="4" fontId="13" fillId="0" borderId="2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wrapText="1"/>
    </xf>
    <xf numFmtId="4" fontId="13" fillId="0" borderId="13" xfId="0" applyNumberFormat="1" applyFont="1" applyBorder="1" applyAlignment="1">
      <alignment horizontal="left" wrapText="1"/>
    </xf>
    <xf numFmtId="4" fontId="13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5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3" fillId="0" borderId="14" xfId="0" applyNumberFormat="1" applyFont="1" applyBorder="1" applyAlignment="1">
      <alignment horizontal="left" wrapText="1"/>
    </xf>
    <xf numFmtId="4" fontId="13" fillId="32" borderId="13" xfId="0" applyNumberFormat="1" applyFont="1" applyFill="1" applyBorder="1" applyAlignment="1">
      <alignment horizontal="left" wrapText="1"/>
    </xf>
    <xf numFmtId="4" fontId="13" fillId="32" borderId="15" xfId="0" applyNumberFormat="1" applyFont="1" applyFill="1" applyBorder="1" applyAlignment="1">
      <alignment horizontal="left" wrapText="1"/>
    </xf>
    <xf numFmtId="4" fontId="13" fillId="32" borderId="14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left" vertical="center"/>
    </xf>
    <xf numFmtId="4" fontId="49" fillId="0" borderId="0" xfId="0" applyNumberFormat="1" applyFont="1" applyBorder="1" applyAlignment="1">
      <alignment/>
    </xf>
    <xf numFmtId="4" fontId="49" fillId="0" borderId="0" xfId="0" applyNumberFormat="1" applyFont="1" applyFill="1" applyAlignment="1" quotePrefix="1">
      <alignment horizontal="left" wrapText="1"/>
    </xf>
    <xf numFmtId="0" fontId="51" fillId="0" borderId="0" xfId="0" applyFont="1" applyBorder="1" applyAlignment="1">
      <alignment horizontal="center" vertical="center" wrapText="1"/>
    </xf>
    <xf numFmtId="4" fontId="56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4" fontId="22" fillId="0" borderId="12" xfId="0" applyNumberFormat="1" applyFont="1" applyBorder="1" applyAlignment="1">
      <alignment horizontal="center" vertical="center" wrapText="1"/>
    </xf>
    <xf numFmtId="4" fontId="24" fillId="0" borderId="17" xfId="0" applyNumberFormat="1" applyFont="1" applyBorder="1" applyAlignment="1">
      <alignment wrapText="1"/>
    </xf>
    <xf numFmtId="4" fontId="24" fillId="0" borderId="11" xfId="0" applyNumberFormat="1" applyFont="1" applyBorder="1" applyAlignment="1">
      <alignment wrapText="1"/>
    </xf>
    <xf numFmtId="4" fontId="20" fillId="0" borderId="0" xfId="0" applyNumberFormat="1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wrapText="1"/>
    </xf>
    <xf numFmtId="4" fontId="22" fillId="34" borderId="10" xfId="0" applyNumberFormat="1" applyFont="1" applyFill="1" applyBorder="1" applyAlignment="1">
      <alignment horizontal="center" vertical="center" wrapText="1"/>
    </xf>
    <xf numFmtId="4" fontId="24" fillId="34" borderId="10" xfId="0" applyNumberFormat="1" applyFont="1" applyFill="1" applyBorder="1" applyAlignment="1">
      <alignment wrapText="1"/>
    </xf>
    <xf numFmtId="4" fontId="22" fillId="0" borderId="21" xfId="0" applyNumberFormat="1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/>
    </xf>
    <xf numFmtId="4" fontId="24" fillId="0" borderId="13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left" vertical="center"/>
    </xf>
    <xf numFmtId="4" fontId="24" fillId="0" borderId="0" xfId="0" applyNumberFormat="1" applyFont="1" applyBorder="1" applyAlignment="1">
      <alignment/>
    </xf>
    <xf numFmtId="4" fontId="24" fillId="0" borderId="0" xfId="0" applyNumberFormat="1" applyFont="1" applyBorder="1" applyAlignment="1" quotePrefix="1">
      <alignment horizontal="left" vertical="center"/>
    </xf>
    <xf numFmtId="4" fontId="24" fillId="0" borderId="0" xfId="0" applyNumberFormat="1" applyFont="1" applyAlignment="1" quotePrefix="1">
      <alignment horizontal="left" wrapText="1"/>
    </xf>
    <xf numFmtId="49" fontId="22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wrapText="1"/>
    </xf>
    <xf numFmtId="4" fontId="22" fillId="34" borderId="12" xfId="0" applyNumberFormat="1" applyFont="1" applyFill="1" applyBorder="1" applyAlignment="1">
      <alignment horizontal="center" vertical="center" wrapText="1"/>
    </xf>
    <xf numFmtId="4" fontId="24" fillId="34" borderId="17" xfId="0" applyNumberFormat="1" applyFont="1" applyFill="1" applyBorder="1" applyAlignment="1">
      <alignment horizontal="center" vertical="center" wrapText="1"/>
    </xf>
    <xf numFmtId="4" fontId="24" fillId="34" borderId="11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 horizontal="left" wrapText="1"/>
    </xf>
    <xf numFmtId="4" fontId="24" fillId="0" borderId="0" xfId="0" applyNumberFormat="1" applyFont="1" applyFill="1" applyAlignment="1" quotePrefix="1">
      <alignment horizontal="left" wrapText="1"/>
    </xf>
    <xf numFmtId="4" fontId="22" fillId="0" borderId="17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4" fontId="50" fillId="32" borderId="13" xfId="0" applyNumberFormat="1" applyFont="1" applyFill="1" applyBorder="1" applyAlignment="1">
      <alignment horizontal="left" wrapText="1"/>
    </xf>
    <xf numFmtId="4" fontId="50" fillId="32" borderId="15" xfId="0" applyNumberFormat="1" applyFont="1" applyFill="1" applyBorder="1" applyAlignment="1">
      <alignment horizontal="left" wrapText="1"/>
    </xf>
    <xf numFmtId="4" fontId="50" fillId="32" borderId="14" xfId="0" applyNumberFormat="1" applyFont="1" applyFill="1" applyBorder="1" applyAlignment="1">
      <alignment horizontal="left" wrapText="1"/>
    </xf>
    <xf numFmtId="4" fontId="52" fillId="0" borderId="18" xfId="0" applyNumberFormat="1" applyFont="1" applyBorder="1" applyAlignment="1">
      <alignment horizontal="left" wrapText="1"/>
    </xf>
    <xf numFmtId="4" fontId="52" fillId="0" borderId="19" xfId="0" applyNumberFormat="1" applyFont="1" applyBorder="1" applyAlignment="1">
      <alignment horizontal="left" wrapText="1"/>
    </xf>
    <xf numFmtId="4" fontId="52" fillId="0" borderId="20" xfId="0" applyNumberFormat="1" applyFont="1" applyBorder="1" applyAlignment="1">
      <alignment horizontal="left" wrapText="1"/>
    </xf>
    <xf numFmtId="4" fontId="50" fillId="0" borderId="13" xfId="0" applyNumberFormat="1" applyFont="1" applyBorder="1" applyAlignment="1">
      <alignment horizontal="left" wrapText="1"/>
    </xf>
    <xf numFmtId="4" fontId="50" fillId="0" borderId="15" xfId="0" applyNumberFormat="1" applyFont="1" applyBorder="1" applyAlignment="1">
      <alignment horizontal="left" wrapText="1"/>
    </xf>
    <xf numFmtId="4" fontId="50" fillId="0" borderId="14" xfId="0" applyNumberFormat="1" applyFont="1" applyBorder="1" applyAlignment="1">
      <alignment horizontal="left" wrapText="1"/>
    </xf>
    <xf numFmtId="4" fontId="52" fillId="0" borderId="13" xfId="0" applyNumberFormat="1" applyFont="1" applyBorder="1" applyAlignment="1">
      <alignment horizontal="left" wrapText="1"/>
    </xf>
    <xf numFmtId="4" fontId="52" fillId="0" borderId="15" xfId="0" applyNumberFormat="1" applyFont="1" applyBorder="1" applyAlignment="1">
      <alignment horizontal="left" wrapText="1"/>
    </xf>
    <xf numFmtId="4" fontId="52" fillId="0" borderId="14" xfId="0" applyNumberFormat="1" applyFont="1" applyBorder="1" applyAlignment="1">
      <alignment horizontal="left" wrapText="1"/>
    </xf>
    <xf numFmtId="4" fontId="53" fillId="0" borderId="13" xfId="0" applyNumberFormat="1" applyFont="1" applyBorder="1" applyAlignment="1">
      <alignment horizontal="center" wrapText="1"/>
    </xf>
    <xf numFmtId="4" fontId="24" fillId="0" borderId="14" xfId="0" applyNumberFormat="1" applyFont="1" applyBorder="1" applyAlignment="1">
      <alignment wrapText="1"/>
    </xf>
    <xf numFmtId="4" fontId="49" fillId="0" borderId="13" xfId="0" applyNumberFormat="1" applyFont="1" applyBorder="1" applyAlignment="1">
      <alignment horizontal="left" wrapText="1"/>
    </xf>
    <xf numFmtId="4" fontId="49" fillId="0" borderId="14" xfId="0" applyNumberFormat="1" applyFont="1" applyBorder="1" applyAlignment="1">
      <alignment horizontal="left" wrapText="1"/>
    </xf>
    <xf numFmtId="4" fontId="49" fillId="0" borderId="15" xfId="0" applyNumberFormat="1" applyFont="1" applyBorder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24" fillId="0" borderId="0" xfId="0" applyNumberFormat="1" applyFont="1" applyBorder="1" applyAlignment="1">
      <alignment horizontal="left" vertical="center"/>
    </xf>
    <xf numFmtId="4" fontId="55" fillId="0" borderId="0" xfId="0" applyNumberFormat="1" applyFont="1" applyAlignment="1" quotePrefix="1">
      <alignment horizontal="left" wrapText="1"/>
    </xf>
    <xf numFmtId="4" fontId="55" fillId="0" borderId="0" xfId="0" applyNumberFormat="1" applyFont="1" applyAlignment="1">
      <alignment horizontal="left" wrapText="1"/>
    </xf>
    <xf numFmtId="4" fontId="58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80" zoomScaleNormal="80" workbookViewId="0" topLeftCell="A1">
      <selection activeCell="B28" sqref="B27:B28"/>
    </sheetView>
  </sheetViews>
  <sheetFormatPr defaultColWidth="9.140625" defaultRowHeight="12.75"/>
  <cols>
    <col min="1" max="1" width="166.28125" style="1" bestFit="1" customWidth="1"/>
    <col min="2" max="2" width="13.140625" style="1" bestFit="1" customWidth="1"/>
    <col min="3" max="3" width="14.140625" style="1" customWidth="1"/>
    <col min="4" max="4" width="13.140625" style="1" bestFit="1" customWidth="1"/>
    <col min="5" max="5" width="15.8515625" style="1" bestFit="1" customWidth="1"/>
    <col min="6" max="6" width="9.140625" style="1" customWidth="1"/>
    <col min="7" max="16384" width="9.140625" style="1" customWidth="1"/>
  </cols>
  <sheetData>
    <row r="1" spans="1:5" ht="23.25" customHeight="1">
      <c r="A1" s="144" t="s">
        <v>365</v>
      </c>
      <c r="B1" s="145"/>
      <c r="C1" s="145"/>
      <c r="D1" s="145"/>
      <c r="E1" s="145"/>
    </row>
    <row r="2" spans="1:5" ht="21.75" customHeight="1">
      <c r="A2" s="154" t="s">
        <v>258</v>
      </c>
      <c r="B2" s="145"/>
      <c r="C2" s="145"/>
      <c r="D2" s="145"/>
      <c r="E2" s="145"/>
    </row>
    <row r="3" spans="1:5" ht="15.75">
      <c r="A3" s="146" t="s">
        <v>0</v>
      </c>
      <c r="B3" s="145"/>
      <c r="C3" s="145"/>
      <c r="D3" s="145"/>
      <c r="E3" s="145"/>
    </row>
    <row r="4" spans="1:5" ht="18">
      <c r="A4" s="147" t="s">
        <v>25</v>
      </c>
      <c r="B4" s="145"/>
      <c r="C4" s="145"/>
      <c r="D4" s="145"/>
      <c r="E4" s="145"/>
    </row>
    <row r="5" spans="1:5" ht="12.75">
      <c r="A5" s="43"/>
      <c r="B5" s="43"/>
      <c r="C5" s="43"/>
      <c r="D5" s="43"/>
      <c r="E5" s="43"/>
    </row>
    <row r="6" spans="1:5" ht="12.75">
      <c r="A6" s="148" t="s">
        <v>1</v>
      </c>
      <c r="B6" s="151" t="s">
        <v>2</v>
      </c>
      <c r="C6" s="152"/>
      <c r="D6" s="152"/>
      <c r="E6" s="153"/>
    </row>
    <row r="7" spans="1:5" ht="12.75">
      <c r="A7" s="149"/>
      <c r="B7" s="151" t="s">
        <v>3</v>
      </c>
      <c r="C7" s="152"/>
      <c r="D7" s="153"/>
      <c r="E7" s="148" t="s">
        <v>4</v>
      </c>
    </row>
    <row r="8" spans="1:5" ht="12.75">
      <c r="A8" s="150"/>
      <c r="B8" s="13" t="s">
        <v>5</v>
      </c>
      <c r="C8" s="13" t="s">
        <v>6</v>
      </c>
      <c r="D8" s="13" t="s">
        <v>7</v>
      </c>
      <c r="E8" s="150"/>
    </row>
    <row r="9" spans="1:6" ht="12.75">
      <c r="A9" s="14" t="s">
        <v>80</v>
      </c>
      <c r="B9" s="79">
        <f>'Scheda D'!P34-B10</f>
        <v>324417</v>
      </c>
      <c r="C9" s="79">
        <f>'Scheda D'!Q34-C10</f>
        <v>2139767</v>
      </c>
      <c r="D9" s="79">
        <f>'Scheda D'!R34-D10</f>
        <v>7067663.23</v>
      </c>
      <c r="E9" s="80">
        <f aca="true" t="shared" si="0" ref="E9:E16">SUM(B9:D9)</f>
        <v>9531847.23</v>
      </c>
      <c r="F9" s="22"/>
    </row>
    <row r="10" spans="1:5" ht="12.75">
      <c r="A10" s="14" t="s">
        <v>81</v>
      </c>
      <c r="B10" s="79">
        <f>'Scheda D'!P12+'Scheda D'!P13</f>
        <v>30000</v>
      </c>
      <c r="C10" s="79">
        <f>'Scheda D'!Q12+'Scheda D'!Q13</f>
        <v>30050</v>
      </c>
      <c r="D10" s="79">
        <f>'Scheda D'!R12+'Scheda D'!R13</f>
        <v>719950</v>
      </c>
      <c r="E10" s="80">
        <f t="shared" si="0"/>
        <v>780000</v>
      </c>
    </row>
    <row r="11" spans="1:5" ht="12.75">
      <c r="A11" s="14" t="s">
        <v>140</v>
      </c>
      <c r="B11" s="79"/>
      <c r="C11" s="79"/>
      <c r="D11" s="79"/>
      <c r="E11" s="80">
        <f t="shared" si="0"/>
        <v>0</v>
      </c>
    </row>
    <row r="12" spans="1:5" ht="12.75">
      <c r="A12" s="14" t="s">
        <v>141</v>
      </c>
      <c r="B12" s="79"/>
      <c r="C12" s="79"/>
      <c r="D12" s="79"/>
      <c r="E12" s="80">
        <f t="shared" si="0"/>
        <v>0</v>
      </c>
    </row>
    <row r="13" spans="1:5" ht="12.75">
      <c r="A13" s="45" t="s">
        <v>85</v>
      </c>
      <c r="B13" s="79"/>
      <c r="C13" s="79"/>
      <c r="D13" s="79"/>
      <c r="E13" s="80">
        <f t="shared" si="0"/>
        <v>0</v>
      </c>
    </row>
    <row r="14" spans="1:5" ht="12.75">
      <c r="A14" s="45" t="s">
        <v>244</v>
      </c>
      <c r="B14" s="79"/>
      <c r="C14" s="79"/>
      <c r="D14" s="79"/>
      <c r="E14" s="80">
        <f t="shared" si="0"/>
        <v>0</v>
      </c>
    </row>
    <row r="15" spans="1:5" ht="12.75">
      <c r="A15" s="14" t="s">
        <v>197</v>
      </c>
      <c r="B15" s="79"/>
      <c r="C15" s="79"/>
      <c r="D15" s="79"/>
      <c r="E15" s="80">
        <f t="shared" si="0"/>
        <v>0</v>
      </c>
    </row>
    <row r="16" spans="1:5" ht="12.75">
      <c r="A16" s="15" t="s">
        <v>8</v>
      </c>
      <c r="B16" s="80">
        <f>SUM(B9:B15)</f>
        <v>354417</v>
      </c>
      <c r="C16" s="80">
        <f>SUM(C9:C15)</f>
        <v>2169817</v>
      </c>
      <c r="D16" s="80">
        <f>SUM(D9:D15)</f>
        <v>7787613.23</v>
      </c>
      <c r="E16" s="80">
        <f t="shared" si="0"/>
        <v>10311847.23</v>
      </c>
    </row>
    <row r="17" spans="1:5" ht="12.75">
      <c r="A17" s="43"/>
      <c r="B17" s="43"/>
      <c r="C17" s="43"/>
      <c r="D17" s="43"/>
      <c r="E17" s="43"/>
    </row>
    <row r="18" spans="1:5" ht="12.75">
      <c r="A18" s="43"/>
      <c r="B18" s="43"/>
      <c r="C18" s="157" t="s">
        <v>149</v>
      </c>
      <c r="D18" s="157"/>
      <c r="E18" s="157"/>
    </row>
    <row r="19" spans="1:5" ht="12.75">
      <c r="A19" s="43"/>
      <c r="B19" s="43"/>
      <c r="C19" s="158" t="s">
        <v>243</v>
      </c>
      <c r="D19" s="158"/>
      <c r="E19" s="158"/>
    </row>
    <row r="20" spans="1:5" ht="12.75">
      <c r="A20" s="44" t="s">
        <v>26</v>
      </c>
      <c r="B20" s="43"/>
      <c r="C20" s="43"/>
      <c r="D20" s="43"/>
      <c r="E20" s="43"/>
    </row>
    <row r="21" spans="1:5" ht="12.75">
      <c r="A21" s="155" t="s">
        <v>254</v>
      </c>
      <c r="B21" s="155"/>
      <c r="C21" s="155"/>
      <c r="D21" s="155"/>
      <c r="E21" s="155"/>
    </row>
    <row r="22" spans="1:5" ht="12.75">
      <c r="A22" s="156"/>
      <c r="B22" s="156"/>
      <c r="C22" s="156"/>
      <c r="D22" s="156"/>
      <c r="E22" s="156"/>
    </row>
    <row r="29" ht="12.75">
      <c r="A29" s="1" t="s">
        <v>86</v>
      </c>
    </row>
  </sheetData>
  <sheetProtection/>
  <mergeCells count="12">
    <mergeCell ref="A21:E21"/>
    <mergeCell ref="A22:E22"/>
    <mergeCell ref="C18:E18"/>
    <mergeCell ref="C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A1" sqref="A1:S1"/>
    </sheetView>
  </sheetViews>
  <sheetFormatPr defaultColWidth="9.140625" defaultRowHeight="12.75"/>
  <cols>
    <col min="1" max="2" width="12.710937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9.5" customHeight="1">
      <c r="A1" s="154" t="s">
        <v>366</v>
      </c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8.75">
      <c r="A2" s="154" t="s">
        <v>258</v>
      </c>
      <c r="B2" s="16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5.75">
      <c r="A3" s="164" t="s">
        <v>0</v>
      </c>
      <c r="B3" s="164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</row>
    <row r="4" spans="1:19" ht="18">
      <c r="A4" s="165" t="s">
        <v>32</v>
      </c>
      <c r="B4" s="165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6" spans="1:19" ht="46.5" customHeight="1">
      <c r="A6" s="166" t="s">
        <v>33</v>
      </c>
      <c r="B6" s="166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19" ht="46.5" customHeight="1">
      <c r="A7" s="159" t="s">
        <v>158</v>
      </c>
      <c r="B7" s="159" t="s">
        <v>160</v>
      </c>
      <c r="C7" s="159" t="s">
        <v>34</v>
      </c>
      <c r="D7" s="168" t="s">
        <v>94</v>
      </c>
      <c r="E7" s="159" t="s">
        <v>35</v>
      </c>
      <c r="F7" s="168" t="s">
        <v>95</v>
      </c>
      <c r="G7" s="159" t="s">
        <v>163</v>
      </c>
      <c r="H7" s="159" t="s">
        <v>164</v>
      </c>
      <c r="I7" s="159" t="s">
        <v>36</v>
      </c>
      <c r="J7" s="159" t="s">
        <v>37</v>
      </c>
      <c r="K7" s="159" t="s">
        <v>212</v>
      </c>
      <c r="L7" s="159" t="s">
        <v>38</v>
      </c>
      <c r="M7" s="159" t="s">
        <v>181</v>
      </c>
      <c r="N7" s="160" t="s">
        <v>46</v>
      </c>
      <c r="O7" s="159" t="s">
        <v>40</v>
      </c>
      <c r="P7" s="159" t="s">
        <v>207</v>
      </c>
      <c r="Q7" s="168" t="s">
        <v>208</v>
      </c>
      <c r="R7" s="168" t="s">
        <v>211</v>
      </c>
      <c r="S7" s="159" t="s">
        <v>41</v>
      </c>
    </row>
    <row r="8" spans="1:19" ht="46.5" customHeight="1">
      <c r="A8" s="170"/>
      <c r="B8" s="170"/>
      <c r="C8" s="170"/>
      <c r="D8" s="169"/>
      <c r="E8" s="159"/>
      <c r="F8" s="169"/>
      <c r="G8" s="159"/>
      <c r="H8" s="159"/>
      <c r="I8" s="159"/>
      <c r="J8" s="159"/>
      <c r="K8" s="159"/>
      <c r="L8" s="159"/>
      <c r="M8" s="159"/>
      <c r="N8" s="161"/>
      <c r="O8" s="159"/>
      <c r="P8" s="159"/>
      <c r="Q8" s="169"/>
      <c r="R8" s="169"/>
      <c r="S8" s="159"/>
    </row>
    <row r="9" spans="1:19" ht="46.5" customHeight="1">
      <c r="A9" s="2" t="s">
        <v>53</v>
      </c>
      <c r="B9" s="2" t="s">
        <v>53</v>
      </c>
      <c r="C9" s="2" t="s">
        <v>54</v>
      </c>
      <c r="D9" s="2" t="s">
        <v>114</v>
      </c>
      <c r="E9" s="2" t="s">
        <v>115</v>
      </c>
      <c r="F9" s="2" t="s">
        <v>96</v>
      </c>
      <c r="G9" s="2" t="s">
        <v>51</v>
      </c>
      <c r="H9" s="2" t="s">
        <v>51</v>
      </c>
      <c r="I9" s="2" t="s">
        <v>51</v>
      </c>
      <c r="J9" s="2" t="s">
        <v>51</v>
      </c>
      <c r="K9" s="2" t="s">
        <v>189</v>
      </c>
      <c r="L9" s="2" t="s">
        <v>150</v>
      </c>
      <c r="M9" s="2" t="s">
        <v>28</v>
      </c>
      <c r="N9" s="2" t="s">
        <v>151</v>
      </c>
      <c r="O9" s="2" t="s">
        <v>28</v>
      </c>
      <c r="P9" s="2" t="s">
        <v>152</v>
      </c>
      <c r="Q9" s="2" t="s">
        <v>28</v>
      </c>
      <c r="R9" s="2" t="s">
        <v>28</v>
      </c>
      <c r="S9" s="2" t="s">
        <v>28</v>
      </c>
    </row>
    <row r="10" spans="1:19" ht="46.5" customHeight="1">
      <c r="A10" s="3" t="s">
        <v>0</v>
      </c>
      <c r="B10" s="3"/>
      <c r="C10" s="3" t="s">
        <v>0</v>
      </c>
      <c r="D10" s="3"/>
      <c r="E10" s="3"/>
      <c r="F10" s="3"/>
      <c r="G10" s="11" t="s">
        <v>52</v>
      </c>
      <c r="H10" s="11" t="s">
        <v>52</v>
      </c>
      <c r="I10" s="11" t="s">
        <v>52</v>
      </c>
      <c r="J10" s="11" t="s">
        <v>52</v>
      </c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17"/>
      <c r="H11" s="17"/>
      <c r="I11" s="17"/>
      <c r="J11" s="17"/>
      <c r="K11" s="3"/>
      <c r="L11" s="3"/>
      <c r="M11" s="3"/>
      <c r="N11" s="157" t="s">
        <v>149</v>
      </c>
      <c r="O11" s="157"/>
      <c r="P11" s="157"/>
      <c r="Q11" s="3"/>
      <c r="R11" s="3"/>
      <c r="S11" s="3"/>
    </row>
    <row r="12" spans="14:16" ht="12.75">
      <c r="N12" s="158" t="s">
        <v>243</v>
      </c>
      <c r="O12" s="158"/>
      <c r="P12" s="158"/>
    </row>
    <row r="13" spans="1:19" ht="12.75">
      <c r="A13" s="4" t="s">
        <v>9</v>
      </c>
      <c r="B13" s="4"/>
      <c r="C13" s="17"/>
      <c r="D13" s="17"/>
      <c r="E13" s="17"/>
      <c r="F13" s="17"/>
      <c r="G13" s="17"/>
      <c r="H13" s="17"/>
      <c r="I13" s="17"/>
      <c r="J13" s="17"/>
      <c r="K13" s="17"/>
      <c r="L13" s="17"/>
      <c r="N13" s="17"/>
      <c r="O13" s="17"/>
      <c r="P13" s="17"/>
      <c r="Q13" s="17"/>
      <c r="R13" s="17"/>
      <c r="S13" s="17"/>
    </row>
    <row r="14" spans="1:19" ht="12.75">
      <c r="A14" s="171" t="s">
        <v>159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"/>
    </row>
    <row r="15" spans="1:19" ht="12.75">
      <c r="A15" s="171" t="s">
        <v>161</v>
      </c>
      <c r="B15" s="171"/>
      <c r="C15" s="171"/>
      <c r="D15" s="171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17"/>
    </row>
    <row r="16" spans="1:19" ht="12.75">
      <c r="A16" s="16" t="s">
        <v>162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N16" s="157"/>
      <c r="O16" s="157"/>
      <c r="P16" s="157"/>
      <c r="Q16" s="5"/>
      <c r="R16" s="17"/>
      <c r="S16" s="17"/>
    </row>
    <row r="17" spans="1:18" ht="12.75">
      <c r="A17" s="171" t="s">
        <v>210</v>
      </c>
      <c r="B17" s="171"/>
      <c r="C17" s="171"/>
      <c r="D17" s="171"/>
      <c r="E17" s="171"/>
      <c r="F17" s="171"/>
      <c r="G17" s="171"/>
      <c r="N17" s="158"/>
      <c r="O17" s="158"/>
      <c r="P17" s="158"/>
      <c r="Q17" s="5"/>
      <c r="R17" s="5"/>
    </row>
    <row r="18" spans="1:18" ht="12.75">
      <c r="A18" s="171" t="s">
        <v>209</v>
      </c>
      <c r="B18" s="171"/>
      <c r="C18" s="171"/>
      <c r="D18" s="171"/>
      <c r="E18" s="171"/>
      <c r="F18" s="171"/>
      <c r="G18" s="171"/>
      <c r="H18" s="171"/>
      <c r="O18" s="5"/>
      <c r="P18" s="5"/>
      <c r="Q18" s="5"/>
      <c r="R18" s="5"/>
    </row>
    <row r="20" spans="1:2" ht="12.75">
      <c r="A20" s="33" t="s">
        <v>114</v>
      </c>
      <c r="B20" s="33"/>
    </row>
    <row r="21" spans="1:3" ht="12.75">
      <c r="A21" s="17" t="s">
        <v>116</v>
      </c>
      <c r="B21" s="17"/>
      <c r="C21" s="7"/>
    </row>
    <row r="22" spans="1:8" ht="12.75">
      <c r="A22" s="156" t="s">
        <v>117</v>
      </c>
      <c r="B22" s="156"/>
      <c r="C22" s="156"/>
      <c r="D22" s="156"/>
      <c r="E22" s="156"/>
      <c r="F22" s="156"/>
      <c r="G22" s="156"/>
      <c r="H22" s="156"/>
    </row>
    <row r="23" spans="1:8" ht="12.75">
      <c r="A23" s="156" t="s">
        <v>98</v>
      </c>
      <c r="B23" s="156"/>
      <c r="C23" s="156"/>
      <c r="D23" s="156"/>
      <c r="E23" s="156"/>
      <c r="F23" s="156"/>
      <c r="G23" s="156"/>
      <c r="H23" s="156"/>
    </row>
    <row r="24" spans="1:8" ht="12.75">
      <c r="A24" s="156" t="s">
        <v>57</v>
      </c>
      <c r="B24" s="156"/>
      <c r="C24" s="156"/>
      <c r="D24" s="156"/>
      <c r="E24" s="156"/>
      <c r="F24" s="156"/>
      <c r="G24" s="156"/>
      <c r="H24" s="156"/>
    </row>
    <row r="26" spans="1:2" ht="12.75">
      <c r="A26" s="33" t="s">
        <v>115</v>
      </c>
      <c r="B26" s="33"/>
    </row>
    <row r="27" spans="1:4" ht="12.75">
      <c r="A27" s="156" t="s">
        <v>44</v>
      </c>
      <c r="B27" s="156"/>
      <c r="C27" s="156"/>
      <c r="D27" s="26"/>
    </row>
    <row r="28" spans="1:12" ht="15.75">
      <c r="A28" s="156" t="s">
        <v>45</v>
      </c>
      <c r="B28" s="156"/>
      <c r="C28" s="156"/>
      <c r="D28" s="26"/>
      <c r="L28" s="6"/>
    </row>
    <row r="29" spans="1:12" ht="15.75">
      <c r="A29" s="26"/>
      <c r="B29" s="26"/>
      <c r="C29" s="26"/>
      <c r="D29" s="26"/>
      <c r="L29" s="6"/>
    </row>
    <row r="30" spans="1:2" ht="12.75">
      <c r="A30" s="33" t="s">
        <v>150</v>
      </c>
      <c r="B30" s="33"/>
    </row>
    <row r="31" spans="1:4" ht="12.75">
      <c r="A31" s="156" t="s">
        <v>39</v>
      </c>
      <c r="B31" s="156"/>
      <c r="C31" s="156"/>
      <c r="D31" s="26"/>
    </row>
    <row r="32" spans="1:4" ht="12.75">
      <c r="A32" s="156" t="s">
        <v>111</v>
      </c>
      <c r="B32" s="156"/>
      <c r="C32" s="156"/>
      <c r="D32" s="26"/>
    </row>
    <row r="33" spans="1:4" ht="12.75">
      <c r="A33" s="156" t="s">
        <v>113</v>
      </c>
      <c r="B33" s="156"/>
      <c r="C33" s="156"/>
      <c r="D33" s="26"/>
    </row>
    <row r="34" spans="1:4" ht="12.75">
      <c r="A34" s="173" t="s">
        <v>108</v>
      </c>
      <c r="B34" s="173"/>
      <c r="C34" s="173"/>
      <c r="D34" s="30"/>
    </row>
    <row r="35" spans="1:4" ht="12.75">
      <c r="A35" s="174" t="s">
        <v>110</v>
      </c>
      <c r="B35" s="174"/>
      <c r="C35" s="173"/>
      <c r="D35" s="30"/>
    </row>
    <row r="36" spans="1:4" ht="12.75">
      <c r="A36" s="156" t="s">
        <v>109</v>
      </c>
      <c r="B36" s="156"/>
      <c r="C36" s="156"/>
      <c r="D36" s="26"/>
    </row>
    <row r="37" spans="1:4" ht="12.75">
      <c r="A37" s="26"/>
      <c r="B37" s="26"/>
      <c r="C37" s="26"/>
      <c r="D37" s="26"/>
    </row>
    <row r="38" spans="1:2" ht="12.75">
      <c r="A38" s="33" t="s">
        <v>151</v>
      </c>
      <c r="B38" s="33"/>
    </row>
    <row r="39" spans="1:9" ht="12.75">
      <c r="A39" s="175" t="s">
        <v>123</v>
      </c>
      <c r="B39" s="175"/>
      <c r="C39" s="175"/>
      <c r="D39" s="175"/>
      <c r="E39" s="175"/>
      <c r="F39" s="175"/>
      <c r="G39" s="175"/>
      <c r="H39" s="175"/>
      <c r="I39" s="175"/>
    </row>
    <row r="40" spans="1:9" ht="12.75">
      <c r="A40" s="172" t="s">
        <v>124</v>
      </c>
      <c r="B40" s="172"/>
      <c r="C40" s="172"/>
      <c r="D40" s="172"/>
      <c r="E40" s="172"/>
      <c r="F40" s="172"/>
      <c r="G40" s="172"/>
      <c r="H40" s="172"/>
      <c r="I40" s="172"/>
    </row>
    <row r="41" spans="1:13" ht="12.75">
      <c r="A41" s="156" t="s">
        <v>125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</row>
    <row r="42" spans="1:13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2" ht="12.75">
      <c r="A43" s="33" t="s">
        <v>152</v>
      </c>
      <c r="B43" s="33"/>
    </row>
    <row r="44" spans="1:4" ht="12.75">
      <c r="A44" s="17" t="s">
        <v>42</v>
      </c>
      <c r="B44" s="17"/>
      <c r="C44" s="7"/>
      <c r="D44" s="7"/>
    </row>
    <row r="45" spans="1:4" ht="12.75">
      <c r="A45" s="172" t="s">
        <v>43</v>
      </c>
      <c r="B45" s="172"/>
      <c r="C45" s="172"/>
      <c r="D45" s="27"/>
    </row>
    <row r="46" spans="1:4" ht="12.75">
      <c r="A46" s="27"/>
      <c r="B46" s="27"/>
      <c r="C46" s="27"/>
      <c r="D46" s="27"/>
    </row>
    <row r="47" spans="1:8" ht="12.75">
      <c r="A47" s="176" t="s">
        <v>188</v>
      </c>
      <c r="B47" s="176"/>
      <c r="C47" s="176"/>
      <c r="D47" s="176"/>
      <c r="E47" s="34"/>
      <c r="F47" s="34"/>
      <c r="G47" s="34"/>
      <c r="H47" s="34"/>
    </row>
    <row r="48" spans="1:8" ht="12.75">
      <c r="A48" s="178" t="s">
        <v>167</v>
      </c>
      <c r="B48" s="179"/>
      <c r="C48" s="179"/>
      <c r="D48" s="180"/>
      <c r="E48" s="26"/>
      <c r="F48" s="26"/>
      <c r="G48" s="26"/>
      <c r="H48" s="26"/>
    </row>
    <row r="49" spans="1:4" ht="12.75">
      <c r="A49" s="170" t="s">
        <v>166</v>
      </c>
      <c r="B49" s="170"/>
      <c r="C49" s="170"/>
      <c r="D49" s="35" t="s">
        <v>183</v>
      </c>
    </row>
    <row r="50" spans="1:4" ht="12.75">
      <c r="A50" s="170" t="s">
        <v>182</v>
      </c>
      <c r="B50" s="170"/>
      <c r="C50" s="170"/>
      <c r="D50" s="35" t="s">
        <v>184</v>
      </c>
    </row>
    <row r="51" spans="1:4" ht="12.75">
      <c r="A51" s="170" t="s">
        <v>186</v>
      </c>
      <c r="B51" s="170"/>
      <c r="C51" s="170"/>
      <c r="D51" s="35" t="s">
        <v>28</v>
      </c>
    </row>
    <row r="52" spans="1:4" ht="12.75">
      <c r="A52" s="170" t="s">
        <v>187</v>
      </c>
      <c r="B52" s="170"/>
      <c r="C52" s="170"/>
      <c r="D52" s="35" t="s">
        <v>28</v>
      </c>
    </row>
    <row r="53" spans="1:4" ht="12.75">
      <c r="A53" s="177" t="s">
        <v>168</v>
      </c>
      <c r="B53" s="177"/>
      <c r="C53" s="177"/>
      <c r="D53" s="177"/>
    </row>
    <row r="54" spans="1:4" ht="12.75">
      <c r="A54" s="170" t="s">
        <v>169</v>
      </c>
      <c r="B54" s="170"/>
      <c r="C54" s="170"/>
      <c r="D54" s="35" t="s">
        <v>28</v>
      </c>
    </row>
    <row r="55" spans="1:4" ht="12.75">
      <c r="A55" s="170" t="s">
        <v>170</v>
      </c>
      <c r="B55" s="170"/>
      <c r="C55" s="170"/>
      <c r="D55" s="35" t="s">
        <v>28</v>
      </c>
    </row>
    <row r="56" spans="1:4" ht="12.75">
      <c r="A56" s="170" t="s">
        <v>171</v>
      </c>
      <c r="B56" s="170"/>
      <c r="C56" s="170"/>
      <c r="D56" s="35" t="s">
        <v>185</v>
      </c>
    </row>
    <row r="57" spans="1:4" ht="12.75">
      <c r="A57" s="170" t="s">
        <v>172</v>
      </c>
      <c r="B57" s="170"/>
      <c r="C57" s="170"/>
      <c r="D57" s="35" t="s">
        <v>185</v>
      </c>
    </row>
    <row r="58" spans="1:4" ht="12.75">
      <c r="A58" s="177" t="s">
        <v>173</v>
      </c>
      <c r="B58" s="177"/>
      <c r="C58" s="177"/>
      <c r="D58" s="177"/>
    </row>
    <row r="59" spans="1:4" ht="12.75">
      <c r="A59" s="170" t="s">
        <v>178</v>
      </c>
      <c r="B59" s="170"/>
      <c r="C59" s="170"/>
      <c r="D59" s="35" t="s">
        <v>28</v>
      </c>
    </row>
    <row r="60" spans="1:4" ht="12.75">
      <c r="A60" s="170" t="s">
        <v>174</v>
      </c>
      <c r="B60" s="170"/>
      <c r="C60" s="170"/>
      <c r="D60" s="35" t="s">
        <v>28</v>
      </c>
    </row>
    <row r="61" spans="1:4" ht="12.75">
      <c r="A61" s="170" t="s">
        <v>175</v>
      </c>
      <c r="B61" s="170"/>
      <c r="C61" s="170"/>
      <c r="D61" s="35" t="s">
        <v>28</v>
      </c>
    </row>
    <row r="62" spans="1:4" ht="12.75">
      <c r="A62" s="170" t="s">
        <v>176</v>
      </c>
      <c r="B62" s="170"/>
      <c r="C62" s="170"/>
      <c r="D62" s="35" t="s">
        <v>28</v>
      </c>
    </row>
    <row r="63" spans="1:4" ht="12.75">
      <c r="A63" s="170" t="s">
        <v>177</v>
      </c>
      <c r="B63" s="170"/>
      <c r="C63" s="170"/>
      <c r="D63" s="35" t="s">
        <v>28</v>
      </c>
    </row>
    <row r="64" spans="1:4" ht="12.75">
      <c r="A64" s="170" t="s">
        <v>179</v>
      </c>
      <c r="B64" s="170"/>
      <c r="C64" s="170"/>
      <c r="D64" s="35" t="s">
        <v>28</v>
      </c>
    </row>
    <row r="65" spans="1:4" ht="12.75">
      <c r="A65" s="170" t="s">
        <v>180</v>
      </c>
      <c r="B65" s="170"/>
      <c r="C65" s="170"/>
      <c r="D65" s="35" t="s">
        <v>28</v>
      </c>
    </row>
  </sheetData>
  <sheetProtection/>
  <mergeCells count="66"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  <mergeCell ref="A62:C62"/>
    <mergeCell ref="A63:C63"/>
    <mergeCell ref="A64:C64"/>
    <mergeCell ref="A54:C54"/>
    <mergeCell ref="A55:C55"/>
    <mergeCell ref="A56:C56"/>
    <mergeCell ref="A57:C57"/>
    <mergeCell ref="A61:C61"/>
    <mergeCell ref="D7:D8"/>
    <mergeCell ref="I7:I8"/>
    <mergeCell ref="Q7:Q8"/>
    <mergeCell ref="O7:O8"/>
    <mergeCell ref="K7:K8"/>
    <mergeCell ref="G7:G8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18:H18"/>
    <mergeCell ref="A17:G17"/>
    <mergeCell ref="B7:B8"/>
    <mergeCell ref="A15:D15"/>
    <mergeCell ref="P7:P8"/>
    <mergeCell ref="H7:H8"/>
    <mergeCell ref="F7:F8"/>
    <mergeCell ref="C7:C8"/>
    <mergeCell ref="A14:R14"/>
    <mergeCell ref="E7:E8"/>
    <mergeCell ref="A22:H22"/>
    <mergeCell ref="A33:C33"/>
    <mergeCell ref="A31:C31"/>
    <mergeCell ref="A28:C28"/>
    <mergeCell ref="A23:H23"/>
    <mergeCell ref="A24:H24"/>
    <mergeCell ref="A27:C27"/>
    <mergeCell ref="A1:S1"/>
    <mergeCell ref="A2:S2"/>
    <mergeCell ref="A3:S3"/>
    <mergeCell ref="A4:S4"/>
    <mergeCell ref="A6:S6"/>
    <mergeCell ref="R7:R8"/>
    <mergeCell ref="S7:S8"/>
    <mergeCell ref="J7:J8"/>
    <mergeCell ref="L7:L8"/>
    <mergeCell ref="A7:A8"/>
    <mergeCell ref="N16:P16"/>
    <mergeCell ref="N17:P17"/>
    <mergeCell ref="N11:P11"/>
    <mergeCell ref="N12:P12"/>
    <mergeCell ref="M7:M8"/>
    <mergeCell ref="N7:N8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80" zoomScaleNormal="80" zoomScaleSheetLayoutView="40" zoomScalePageLayoutView="0" workbookViewId="0" topLeftCell="A1">
      <selection activeCell="A1" sqref="A1:P1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9.5" customHeight="1">
      <c r="A1" s="154" t="s">
        <v>367</v>
      </c>
      <c r="B1" s="162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9.5" customHeight="1">
      <c r="A2" s="154" t="s">
        <v>258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5.75">
      <c r="A3" s="164" t="s">
        <v>0</v>
      </c>
      <c r="B3" s="164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8.75" customHeight="1">
      <c r="A4" s="165" t="s">
        <v>118</v>
      </c>
      <c r="B4" s="165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6" spans="1:16" ht="22.5" customHeight="1">
      <c r="A6" s="181" t="s">
        <v>120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1:16" ht="25.5" customHeight="1">
      <c r="A7" s="169" t="s">
        <v>27</v>
      </c>
      <c r="B7" s="169" t="s">
        <v>128</v>
      </c>
      <c r="C7" s="169" t="s">
        <v>129</v>
      </c>
      <c r="D7" s="169" t="s">
        <v>15</v>
      </c>
      <c r="E7" s="181" t="s">
        <v>165</v>
      </c>
      <c r="F7" s="182"/>
      <c r="G7" s="183"/>
      <c r="H7" s="168" t="s">
        <v>83</v>
      </c>
      <c r="I7" s="169" t="s">
        <v>70</v>
      </c>
      <c r="J7" s="188" t="s">
        <v>82</v>
      </c>
      <c r="K7" s="169" t="s">
        <v>31</v>
      </c>
      <c r="L7" s="169" t="s">
        <v>69</v>
      </c>
      <c r="M7" s="166" t="s">
        <v>16</v>
      </c>
      <c r="N7" s="166"/>
      <c r="O7" s="166"/>
      <c r="P7" s="166"/>
    </row>
    <row r="8" spans="1:16" ht="57" customHeight="1">
      <c r="A8" s="170"/>
      <c r="B8" s="170"/>
      <c r="C8" s="159"/>
      <c r="D8" s="170"/>
      <c r="E8" s="36" t="s">
        <v>10</v>
      </c>
      <c r="F8" s="36" t="s">
        <v>11</v>
      </c>
      <c r="G8" s="36" t="s">
        <v>12</v>
      </c>
      <c r="H8" s="169"/>
      <c r="I8" s="159"/>
      <c r="J8" s="189"/>
      <c r="K8" s="159"/>
      <c r="L8" s="159"/>
      <c r="M8" s="29" t="s">
        <v>5</v>
      </c>
      <c r="N8" s="29" t="s">
        <v>6</v>
      </c>
      <c r="O8" s="29" t="s">
        <v>7</v>
      </c>
      <c r="P8" s="31" t="s">
        <v>13</v>
      </c>
    </row>
    <row r="9" spans="1:16" ht="30" customHeight="1">
      <c r="A9" s="2" t="s">
        <v>53</v>
      </c>
      <c r="B9" s="2" t="s">
        <v>53</v>
      </c>
      <c r="C9" s="2" t="s">
        <v>53</v>
      </c>
      <c r="D9" s="2" t="s">
        <v>54</v>
      </c>
      <c r="E9" s="2" t="s">
        <v>56</v>
      </c>
      <c r="F9" s="2" t="s">
        <v>56</v>
      </c>
      <c r="G9" s="2" t="s">
        <v>56</v>
      </c>
      <c r="H9" s="2" t="s">
        <v>53</v>
      </c>
      <c r="I9" s="2" t="s">
        <v>153</v>
      </c>
      <c r="J9" s="2" t="s">
        <v>154</v>
      </c>
      <c r="K9" s="2" t="s">
        <v>155</v>
      </c>
      <c r="L9" s="2" t="s">
        <v>156</v>
      </c>
      <c r="M9" s="8" t="s">
        <v>51</v>
      </c>
      <c r="N9" s="8" t="s">
        <v>51</v>
      </c>
      <c r="O9" s="8" t="s">
        <v>51</v>
      </c>
      <c r="P9" s="8" t="s">
        <v>52</v>
      </c>
    </row>
    <row r="10" spans="1:17" ht="12.75">
      <c r="A10" s="3" t="s">
        <v>0</v>
      </c>
      <c r="B10" s="3"/>
      <c r="C10" s="3"/>
      <c r="D10" s="3" t="s">
        <v>0</v>
      </c>
      <c r="E10" s="5"/>
      <c r="F10" s="5"/>
      <c r="G10" s="5"/>
      <c r="H10" s="5"/>
      <c r="I10" s="3"/>
      <c r="J10" s="3"/>
      <c r="K10" s="3"/>
      <c r="L10" s="3"/>
      <c r="M10" s="9" t="s">
        <v>52</v>
      </c>
      <c r="N10" s="9" t="s">
        <v>52</v>
      </c>
      <c r="O10" s="9" t="s">
        <v>52</v>
      </c>
      <c r="P10" s="9" t="s">
        <v>52</v>
      </c>
      <c r="Q10" s="19"/>
    </row>
    <row r="12" spans="1:15" ht="12.75">
      <c r="A12" s="186" t="s">
        <v>0</v>
      </c>
      <c r="B12" s="186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57" t="s">
        <v>149</v>
      </c>
      <c r="N12" s="157"/>
      <c r="O12" s="157"/>
    </row>
    <row r="13" spans="11:16" ht="12.75">
      <c r="K13" s="5"/>
      <c r="M13" s="158" t="s">
        <v>243</v>
      </c>
      <c r="N13" s="158"/>
      <c r="O13" s="158"/>
      <c r="P13" s="5"/>
    </row>
    <row r="14" spans="1:16" ht="12.75">
      <c r="A14" s="34" t="s">
        <v>146</v>
      </c>
      <c r="K14" s="5"/>
      <c r="P14" s="5"/>
    </row>
    <row r="15" spans="1:16" ht="12.75">
      <c r="A15" s="185" t="s">
        <v>103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</row>
    <row r="16" spans="1:10" ht="12.75">
      <c r="A16" s="184" t="s">
        <v>139</v>
      </c>
      <c r="B16" s="184"/>
      <c r="C16" s="184"/>
      <c r="D16" s="184"/>
      <c r="E16" s="184"/>
      <c r="F16" s="184"/>
      <c r="G16" s="184"/>
      <c r="H16" s="184"/>
      <c r="I16" s="184"/>
      <c r="J16" s="184"/>
    </row>
    <row r="17" spans="1:10" ht="12.75">
      <c r="A17" s="187" t="s">
        <v>130</v>
      </c>
      <c r="B17" s="187"/>
      <c r="C17" s="187"/>
      <c r="D17" s="187"/>
      <c r="E17" s="187"/>
      <c r="F17" s="187"/>
      <c r="G17" s="187"/>
      <c r="H17" s="187"/>
      <c r="I17" s="187"/>
      <c r="J17" s="187"/>
    </row>
    <row r="20" spans="1:3" ht="12.75">
      <c r="A20" s="190" t="s">
        <v>153</v>
      </c>
      <c r="B20" s="190"/>
      <c r="C20" s="190"/>
    </row>
    <row r="21" spans="1:3" ht="12.75">
      <c r="A21" s="156" t="s">
        <v>87</v>
      </c>
      <c r="B21" s="156"/>
      <c r="C21" s="156"/>
    </row>
    <row r="22" spans="1:6" ht="12.75">
      <c r="A22" s="156" t="s">
        <v>90</v>
      </c>
      <c r="B22" s="156"/>
      <c r="C22" s="156"/>
      <c r="E22" s="25"/>
      <c r="F22" s="25"/>
    </row>
    <row r="23" spans="1:3" ht="12.75">
      <c r="A23" s="156" t="s">
        <v>91</v>
      </c>
      <c r="B23" s="156"/>
      <c r="C23" s="156"/>
    </row>
    <row r="25" spans="1:3" ht="12.75">
      <c r="A25" s="190" t="s">
        <v>154</v>
      </c>
      <c r="B25" s="190"/>
      <c r="C25" s="190"/>
    </row>
    <row r="26" spans="1:3" ht="12.75">
      <c r="A26" s="156" t="s">
        <v>87</v>
      </c>
      <c r="B26" s="156"/>
      <c r="C26" s="156"/>
    </row>
    <row r="27" spans="1:3" ht="12.75">
      <c r="A27" s="156" t="s">
        <v>88</v>
      </c>
      <c r="B27" s="156"/>
      <c r="C27" s="156"/>
    </row>
    <row r="28" spans="1:3" ht="12.75">
      <c r="A28" s="156" t="s">
        <v>89</v>
      </c>
      <c r="B28" s="156"/>
      <c r="C28" s="156"/>
    </row>
    <row r="30" spans="1:3" ht="12.75">
      <c r="A30" s="190" t="s">
        <v>155</v>
      </c>
      <c r="B30" s="190"/>
      <c r="C30" s="190"/>
    </row>
    <row r="31" spans="1:3" ht="12.75">
      <c r="A31" s="156" t="s">
        <v>87</v>
      </c>
      <c r="B31" s="156"/>
      <c r="C31" s="156"/>
    </row>
    <row r="32" spans="1:3" ht="12.75">
      <c r="A32" s="156" t="s">
        <v>92</v>
      </c>
      <c r="B32" s="156"/>
      <c r="C32" s="156"/>
    </row>
    <row r="33" spans="1:3" ht="12.75">
      <c r="A33" s="156" t="s">
        <v>104</v>
      </c>
      <c r="B33" s="156"/>
      <c r="C33" s="156"/>
    </row>
    <row r="35" spans="1:3" ht="12.75">
      <c r="A35" s="190" t="s">
        <v>156</v>
      </c>
      <c r="B35" s="190"/>
      <c r="C35" s="190"/>
    </row>
    <row r="36" spans="1:8" ht="12.75">
      <c r="A36" s="156" t="s">
        <v>29</v>
      </c>
      <c r="B36" s="156"/>
      <c r="C36" s="156"/>
      <c r="E36" s="18"/>
      <c r="F36" s="18"/>
      <c r="G36" s="18"/>
      <c r="H36" s="18"/>
    </row>
    <row r="37" spans="1:8" ht="12.75">
      <c r="A37" s="156" t="s">
        <v>97</v>
      </c>
      <c r="B37" s="156"/>
      <c r="C37" s="156"/>
      <c r="E37" s="18"/>
      <c r="F37" s="18"/>
      <c r="G37" s="18"/>
      <c r="H37" s="18"/>
    </row>
    <row r="38" spans="1:8" ht="12.75">
      <c r="A38" s="173" t="s">
        <v>30</v>
      </c>
      <c r="B38" s="173"/>
      <c r="E38" s="18"/>
      <c r="F38" s="18"/>
      <c r="G38" s="18"/>
      <c r="H38" s="18"/>
    </row>
    <row r="39" spans="5:8" ht="12.75">
      <c r="E39" s="18"/>
      <c r="F39" s="18"/>
      <c r="G39" s="18"/>
      <c r="H39" s="18"/>
    </row>
    <row r="40" spans="5:8" ht="12.75">
      <c r="E40" s="18"/>
      <c r="F40" s="18"/>
      <c r="G40" s="18"/>
      <c r="H40" s="18"/>
    </row>
    <row r="41" spans="5:8" ht="12.75">
      <c r="E41" s="18"/>
      <c r="F41" s="18"/>
      <c r="G41" s="18"/>
      <c r="H41" s="18"/>
    </row>
    <row r="42" spans="5:8" ht="12.75">
      <c r="E42" s="18"/>
      <c r="F42" s="18"/>
      <c r="G42" s="18"/>
      <c r="H42" s="18"/>
    </row>
    <row r="43" spans="5:8" ht="12.75">
      <c r="E43" s="18"/>
      <c r="F43" s="18"/>
      <c r="G43" s="18"/>
      <c r="H43" s="18"/>
    </row>
    <row r="44" spans="5:8" ht="12.75">
      <c r="E44" s="18"/>
      <c r="F44" s="18"/>
      <c r="G44" s="18"/>
      <c r="H44" s="18"/>
    </row>
    <row r="45" spans="5:8" ht="12.75">
      <c r="E45" s="18"/>
      <c r="F45" s="18"/>
      <c r="G45" s="18"/>
      <c r="H45" s="18"/>
    </row>
    <row r="46" spans="5:8" ht="12.75">
      <c r="E46" s="18"/>
      <c r="F46" s="18"/>
      <c r="G46" s="18"/>
      <c r="H46" s="18"/>
    </row>
    <row r="47" spans="5:8" ht="12.75">
      <c r="E47" s="18"/>
      <c r="F47" s="18"/>
      <c r="G47" s="18"/>
      <c r="H47" s="18"/>
    </row>
    <row r="48" spans="5:8" ht="12.75">
      <c r="E48" s="18"/>
      <c r="F48" s="18"/>
      <c r="G48" s="18"/>
      <c r="H48" s="18"/>
    </row>
    <row r="49" spans="5:8" ht="12.75">
      <c r="E49" s="18"/>
      <c r="F49" s="18"/>
      <c r="G49" s="18"/>
      <c r="H49" s="18"/>
    </row>
    <row r="50" spans="5:8" ht="12.75">
      <c r="E50" s="18"/>
      <c r="F50" s="18"/>
      <c r="G50" s="18"/>
      <c r="H50" s="18"/>
    </row>
    <row r="51" spans="5:8" ht="12.75">
      <c r="E51" s="18"/>
      <c r="F51" s="18"/>
      <c r="G51" s="18"/>
      <c r="H51" s="18"/>
    </row>
    <row r="52" spans="5:8" ht="12.75">
      <c r="E52" s="18"/>
      <c r="F52" s="18"/>
      <c r="G52" s="18"/>
      <c r="H52" s="18"/>
    </row>
    <row r="53" spans="5:8" ht="12.75">
      <c r="E53" s="18"/>
      <c r="F53" s="18"/>
      <c r="G53" s="18"/>
      <c r="H53" s="18"/>
    </row>
    <row r="54" spans="5:8" ht="12.75">
      <c r="E54" s="18"/>
      <c r="F54" s="18"/>
      <c r="G54" s="18"/>
      <c r="H54" s="18"/>
    </row>
    <row r="55" spans="5:8" ht="12.75">
      <c r="E55" s="18"/>
      <c r="F55" s="18"/>
      <c r="G55" s="18"/>
      <c r="H55" s="18"/>
    </row>
    <row r="56" spans="5:8" ht="12.75">
      <c r="E56" s="18"/>
      <c r="F56" s="18"/>
      <c r="G56" s="18"/>
      <c r="H56" s="18"/>
    </row>
    <row r="57" spans="5:8" ht="12.75">
      <c r="E57" s="18"/>
      <c r="F57" s="18"/>
      <c r="G57" s="18"/>
      <c r="H57" s="18"/>
    </row>
    <row r="58" spans="5:8" ht="12.75">
      <c r="E58" s="18"/>
      <c r="F58" s="18"/>
      <c r="G58" s="18"/>
      <c r="H58" s="18"/>
    </row>
    <row r="59" spans="5:8" ht="12.75">
      <c r="E59" s="18"/>
      <c r="F59" s="18"/>
      <c r="G59" s="18"/>
      <c r="H59" s="18"/>
    </row>
    <row r="60" spans="5:8" ht="12.75">
      <c r="E60" s="18"/>
      <c r="F60" s="18"/>
      <c r="G60" s="18"/>
      <c r="H60" s="18"/>
    </row>
    <row r="61" spans="5:8" ht="12.75">
      <c r="E61" s="18"/>
      <c r="F61" s="18"/>
      <c r="G61" s="18"/>
      <c r="H61" s="18"/>
    </row>
    <row r="62" spans="5:8" ht="12.75">
      <c r="E62" s="18"/>
      <c r="F62" s="18"/>
      <c r="G62" s="18"/>
      <c r="H62" s="18"/>
    </row>
    <row r="63" spans="5:8" ht="12.75">
      <c r="E63" s="18"/>
      <c r="F63" s="18"/>
      <c r="G63" s="18"/>
      <c r="H63" s="18"/>
    </row>
    <row r="64" spans="5:8" ht="12.75">
      <c r="E64" s="18"/>
      <c r="F64" s="18"/>
      <c r="G64" s="18"/>
      <c r="H64" s="18"/>
    </row>
    <row r="65" spans="5:8" ht="12.75">
      <c r="E65" s="18"/>
      <c r="F65" s="18"/>
      <c r="G65" s="18"/>
      <c r="H65" s="18"/>
    </row>
    <row r="66" spans="5:8" ht="12.75">
      <c r="E66" s="18"/>
      <c r="F66" s="18"/>
      <c r="G66" s="18"/>
      <c r="H66" s="18"/>
    </row>
    <row r="67" spans="5:8" ht="12.75">
      <c r="E67" s="18"/>
      <c r="F67" s="18"/>
      <c r="G67" s="18"/>
      <c r="H67" s="18"/>
    </row>
  </sheetData>
  <sheetProtection/>
  <mergeCells count="38">
    <mergeCell ref="A21:C21"/>
    <mergeCell ref="A30:C30"/>
    <mergeCell ref="A36:C36"/>
    <mergeCell ref="A37:C37"/>
    <mergeCell ref="A31:C31"/>
    <mergeCell ref="A32:C32"/>
    <mergeCell ref="A33:C33"/>
    <mergeCell ref="A35:C35"/>
    <mergeCell ref="A38:B38"/>
    <mergeCell ref="C7:C8"/>
    <mergeCell ref="A28:C28"/>
    <mergeCell ref="A27:C27"/>
    <mergeCell ref="A26:C26"/>
    <mergeCell ref="A23:C23"/>
    <mergeCell ref="A25:C25"/>
    <mergeCell ref="A22:C22"/>
    <mergeCell ref="A7:A8"/>
    <mergeCell ref="A20:C20"/>
    <mergeCell ref="A17:J17"/>
    <mergeCell ref="A1:P1"/>
    <mergeCell ref="A3:P3"/>
    <mergeCell ref="A4:P4"/>
    <mergeCell ref="K7:K8"/>
    <mergeCell ref="L7:L8"/>
    <mergeCell ref="J7:J8"/>
    <mergeCell ref="A2:P2"/>
    <mergeCell ref="H7:H8"/>
    <mergeCell ref="I7:I8"/>
    <mergeCell ref="M7:P7"/>
    <mergeCell ref="A6:P6"/>
    <mergeCell ref="D7:D8"/>
    <mergeCell ref="A16:J16"/>
    <mergeCell ref="B7:B8"/>
    <mergeCell ref="A15:P15"/>
    <mergeCell ref="M12:O12"/>
    <mergeCell ref="M13:O13"/>
    <mergeCell ref="A12:L12"/>
    <mergeCell ref="E7:G7"/>
  </mergeCell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0"/>
  <sheetViews>
    <sheetView view="pageBreakPreview" zoomScaleSheetLayoutView="100" zoomScalePageLayoutView="0" workbookViewId="0" topLeftCell="M21">
      <selection activeCell="O40" sqref="O40"/>
    </sheetView>
  </sheetViews>
  <sheetFormatPr defaultColWidth="9.140625" defaultRowHeight="12.75"/>
  <cols>
    <col min="1" max="1" width="25.8515625" style="1" customWidth="1"/>
    <col min="2" max="2" width="15.421875" style="1" customWidth="1"/>
    <col min="3" max="3" width="19.421875" style="72" bestFit="1" customWidth="1"/>
    <col min="4" max="4" width="17.28125" style="1" customWidth="1"/>
    <col min="5" max="5" width="40.28125" style="1" bestFit="1" customWidth="1"/>
    <col min="6" max="6" width="14.7109375" style="1" customWidth="1"/>
    <col min="7" max="7" width="14.57421875" style="1" customWidth="1"/>
    <col min="8" max="10" width="7.00390625" style="1" customWidth="1"/>
    <col min="11" max="11" width="17.140625" style="1" customWidth="1"/>
    <col min="12" max="12" width="67.00390625" style="1" bestFit="1" customWidth="1"/>
    <col min="13" max="13" width="73.28125" style="1" bestFit="1" customWidth="1"/>
    <col min="14" max="14" width="100.7109375" style="1" customWidth="1"/>
    <col min="15" max="15" width="13.28125" style="1" customWidth="1"/>
    <col min="16" max="16" width="15.28125" style="1" bestFit="1" customWidth="1"/>
    <col min="17" max="17" width="15.140625" style="1" bestFit="1" customWidth="1"/>
    <col min="18" max="18" width="15.7109375" style="1" bestFit="1" customWidth="1"/>
    <col min="19" max="19" width="12.140625" style="1" customWidth="1"/>
    <col min="20" max="20" width="21.140625" style="1" bestFit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6" width="17.57421875" style="1" customWidth="1"/>
    <col min="27" max="16384" width="9.140625" style="1" customWidth="1"/>
  </cols>
  <sheetData>
    <row r="1" spans="1:20" ht="18.75">
      <c r="A1" s="154" t="s">
        <v>368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20" ht="18.75">
      <c r="A2" s="154" t="s">
        <v>303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</row>
    <row r="4" spans="1:20" ht="18">
      <c r="A4" s="165" t="s">
        <v>47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6" spans="1:26" ht="22.5" customHeight="1">
      <c r="A6" s="168" t="s">
        <v>132</v>
      </c>
      <c r="B6" s="159" t="s">
        <v>133</v>
      </c>
      <c r="C6" s="200" t="s">
        <v>134</v>
      </c>
      <c r="D6" s="159" t="s">
        <v>121</v>
      </c>
      <c r="E6" s="159" t="s">
        <v>225</v>
      </c>
      <c r="F6" s="159" t="s">
        <v>200</v>
      </c>
      <c r="G6" s="159" t="s">
        <v>203</v>
      </c>
      <c r="H6" s="166" t="s">
        <v>227</v>
      </c>
      <c r="I6" s="167"/>
      <c r="J6" s="167"/>
      <c r="K6" s="159" t="s">
        <v>226</v>
      </c>
      <c r="L6" s="166" t="s">
        <v>93</v>
      </c>
      <c r="M6" s="168" t="s">
        <v>224</v>
      </c>
      <c r="N6" s="168" t="s">
        <v>228</v>
      </c>
      <c r="O6" s="168" t="s">
        <v>205</v>
      </c>
      <c r="P6" s="201" t="s">
        <v>230</v>
      </c>
      <c r="Q6" s="202"/>
      <c r="R6" s="202"/>
      <c r="S6" s="202"/>
      <c r="T6" s="202"/>
      <c r="U6" s="202"/>
      <c r="V6" s="202"/>
      <c r="W6" s="202"/>
      <c r="X6" s="203"/>
      <c r="Y6" s="159" t="s">
        <v>238</v>
      </c>
      <c r="Z6" s="140"/>
    </row>
    <row r="7" spans="1:26" ht="38.25" customHeight="1">
      <c r="A7" s="188"/>
      <c r="B7" s="170"/>
      <c r="C7" s="195"/>
      <c r="D7" s="159"/>
      <c r="E7" s="159"/>
      <c r="F7" s="159"/>
      <c r="G7" s="159"/>
      <c r="H7" s="198" t="s">
        <v>10</v>
      </c>
      <c r="I7" s="198" t="s">
        <v>11</v>
      </c>
      <c r="J7" s="198" t="s">
        <v>12</v>
      </c>
      <c r="K7" s="170"/>
      <c r="L7" s="167"/>
      <c r="M7" s="196"/>
      <c r="N7" s="196"/>
      <c r="O7" s="196"/>
      <c r="P7" s="192" t="s">
        <v>5</v>
      </c>
      <c r="Q7" s="192" t="s">
        <v>6</v>
      </c>
      <c r="R7" s="192" t="s">
        <v>7</v>
      </c>
      <c r="S7" s="192" t="s">
        <v>234</v>
      </c>
      <c r="T7" s="193" t="s">
        <v>235</v>
      </c>
      <c r="U7" s="192" t="s">
        <v>236</v>
      </c>
      <c r="V7" s="192" t="s">
        <v>143</v>
      </c>
      <c r="W7" s="39" t="s">
        <v>237</v>
      </c>
      <c r="X7" s="40"/>
      <c r="Y7" s="170"/>
      <c r="Z7" s="7"/>
    </row>
    <row r="8" spans="1:26" ht="43.5" customHeight="1">
      <c r="A8" s="169"/>
      <c r="B8" s="170"/>
      <c r="C8" s="195"/>
      <c r="D8" s="159"/>
      <c r="E8" s="159"/>
      <c r="F8" s="159"/>
      <c r="G8" s="159"/>
      <c r="H8" s="167"/>
      <c r="I8" s="167"/>
      <c r="J8" s="167"/>
      <c r="K8" s="170"/>
      <c r="L8" s="167"/>
      <c r="M8" s="197"/>
      <c r="N8" s="197"/>
      <c r="O8" s="197"/>
      <c r="P8" s="195"/>
      <c r="Q8" s="195"/>
      <c r="R8" s="195"/>
      <c r="S8" s="195"/>
      <c r="T8" s="194"/>
      <c r="U8" s="192"/>
      <c r="V8" s="192"/>
      <c r="W8" s="41" t="s">
        <v>14</v>
      </c>
      <c r="X8" s="41" t="s">
        <v>93</v>
      </c>
      <c r="Y8" s="170"/>
      <c r="Z8" s="7"/>
    </row>
    <row r="9" spans="1:26" ht="28.5" customHeight="1">
      <c r="A9" s="21" t="s">
        <v>131</v>
      </c>
      <c r="B9" s="2" t="s">
        <v>54</v>
      </c>
      <c r="C9" s="42" t="s">
        <v>53</v>
      </c>
      <c r="D9" s="2" t="s">
        <v>55</v>
      </c>
      <c r="E9" s="2" t="s">
        <v>54</v>
      </c>
      <c r="F9" s="2" t="s">
        <v>28</v>
      </c>
      <c r="G9" s="2" t="s">
        <v>28</v>
      </c>
      <c r="H9" s="2" t="s">
        <v>56</v>
      </c>
      <c r="I9" s="2" t="s">
        <v>56</v>
      </c>
      <c r="J9" s="2" t="s">
        <v>56</v>
      </c>
      <c r="K9" s="2" t="s">
        <v>53</v>
      </c>
      <c r="L9" s="2" t="s">
        <v>119</v>
      </c>
      <c r="M9" s="2" t="s">
        <v>71</v>
      </c>
      <c r="N9" s="10" t="s">
        <v>54</v>
      </c>
      <c r="O9" s="10" t="s">
        <v>72</v>
      </c>
      <c r="P9" s="41" t="s">
        <v>51</v>
      </c>
      <c r="Q9" s="41" t="s">
        <v>51</v>
      </c>
      <c r="R9" s="41" t="s">
        <v>51</v>
      </c>
      <c r="S9" s="41" t="s">
        <v>51</v>
      </c>
      <c r="T9" s="38" t="s">
        <v>51</v>
      </c>
      <c r="U9" s="41" t="s">
        <v>51</v>
      </c>
      <c r="V9" s="41" t="s">
        <v>142</v>
      </c>
      <c r="W9" s="41" t="s">
        <v>51</v>
      </c>
      <c r="X9" s="42" t="s">
        <v>126</v>
      </c>
      <c r="Y9" s="2" t="s">
        <v>215</v>
      </c>
      <c r="Z9" s="5"/>
    </row>
    <row r="10" spans="1:26" ht="57.75" customHeight="1">
      <c r="A10" s="66" t="s">
        <v>376</v>
      </c>
      <c r="B10" s="2">
        <v>1</v>
      </c>
      <c r="C10" s="75"/>
      <c r="D10" s="2">
        <v>2022</v>
      </c>
      <c r="E10" s="57" t="s">
        <v>245</v>
      </c>
      <c r="F10" s="52" t="s">
        <v>246</v>
      </c>
      <c r="G10" s="52" t="s">
        <v>246</v>
      </c>
      <c r="H10" s="2">
        <v>14</v>
      </c>
      <c r="I10" s="55" t="s">
        <v>247</v>
      </c>
      <c r="J10" s="55" t="s">
        <v>259</v>
      </c>
      <c r="K10" s="2"/>
      <c r="L10" s="56" t="s">
        <v>249</v>
      </c>
      <c r="M10" s="58" t="s">
        <v>250</v>
      </c>
      <c r="N10" s="60" t="s">
        <v>260</v>
      </c>
      <c r="O10" s="69">
        <v>2</v>
      </c>
      <c r="P10" s="53">
        <v>0</v>
      </c>
      <c r="Q10" s="53">
        <v>50</v>
      </c>
      <c r="R10" s="53">
        <f>450000-Q10-P10</f>
        <v>449950</v>
      </c>
      <c r="S10" s="53"/>
      <c r="T10" s="54">
        <f aca="true" t="shared" si="0" ref="T10:T17">P10+Q10+R10</f>
        <v>450000</v>
      </c>
      <c r="U10" s="41"/>
      <c r="V10" s="41"/>
      <c r="W10" s="41"/>
      <c r="X10" s="42"/>
      <c r="Y10" s="2"/>
      <c r="Z10" s="5"/>
    </row>
    <row r="11" spans="1:26" ht="57.75" customHeight="1">
      <c r="A11" s="66" t="s">
        <v>282</v>
      </c>
      <c r="B11" s="2">
        <v>2</v>
      </c>
      <c r="C11" s="75"/>
      <c r="D11" s="2">
        <v>2022</v>
      </c>
      <c r="E11" s="57" t="s">
        <v>245</v>
      </c>
      <c r="F11" s="52" t="s">
        <v>246</v>
      </c>
      <c r="G11" s="52" t="s">
        <v>246</v>
      </c>
      <c r="H11" s="2">
        <v>14</v>
      </c>
      <c r="I11" s="55" t="s">
        <v>247</v>
      </c>
      <c r="J11" s="55" t="s">
        <v>259</v>
      </c>
      <c r="K11" s="2"/>
      <c r="L11" s="56" t="s">
        <v>249</v>
      </c>
      <c r="M11" s="54" t="s">
        <v>253</v>
      </c>
      <c r="N11" s="60" t="s">
        <v>261</v>
      </c>
      <c r="O11" s="69">
        <v>2</v>
      </c>
      <c r="P11" s="53">
        <v>0</v>
      </c>
      <c r="Q11" s="53">
        <v>50</v>
      </c>
      <c r="R11" s="53">
        <f>94615-P11-Q11</f>
        <v>94565</v>
      </c>
      <c r="S11" s="53"/>
      <c r="T11" s="54">
        <f t="shared" si="0"/>
        <v>94615</v>
      </c>
      <c r="U11" s="41"/>
      <c r="V11" s="41"/>
      <c r="W11" s="41"/>
      <c r="X11" s="42"/>
      <c r="Y11" s="2"/>
      <c r="Z11" s="5"/>
    </row>
    <row r="12" spans="1:26" ht="57.75" customHeight="1">
      <c r="A12" s="66" t="s">
        <v>283</v>
      </c>
      <c r="B12" s="42">
        <v>3</v>
      </c>
      <c r="C12" s="75"/>
      <c r="D12" s="2">
        <v>2022</v>
      </c>
      <c r="E12" s="57" t="s">
        <v>245</v>
      </c>
      <c r="F12" s="52" t="s">
        <v>246</v>
      </c>
      <c r="G12" s="52" t="s">
        <v>246</v>
      </c>
      <c r="H12" s="2">
        <v>14</v>
      </c>
      <c r="I12" s="55" t="s">
        <v>247</v>
      </c>
      <c r="J12" s="55" t="s">
        <v>259</v>
      </c>
      <c r="K12" s="2"/>
      <c r="L12" s="56" t="s">
        <v>249</v>
      </c>
      <c r="M12" s="59" t="s">
        <v>248</v>
      </c>
      <c r="N12" s="60" t="s">
        <v>262</v>
      </c>
      <c r="O12" s="69">
        <v>2</v>
      </c>
      <c r="P12" s="53">
        <v>0</v>
      </c>
      <c r="Q12" s="53">
        <v>50</v>
      </c>
      <c r="R12" s="53">
        <f>150000-P12-Q12</f>
        <v>149950</v>
      </c>
      <c r="S12" s="53"/>
      <c r="T12" s="54">
        <f t="shared" si="0"/>
        <v>150000</v>
      </c>
      <c r="U12" s="41"/>
      <c r="V12" s="41"/>
      <c r="W12" s="41"/>
      <c r="X12" s="42"/>
      <c r="Y12" s="2"/>
      <c r="Z12" s="5"/>
    </row>
    <row r="13" spans="1:26" ht="57.75" customHeight="1">
      <c r="A13" s="66" t="s">
        <v>284</v>
      </c>
      <c r="B13" s="42">
        <v>4</v>
      </c>
      <c r="C13" s="75"/>
      <c r="D13" s="2">
        <v>2022</v>
      </c>
      <c r="E13" s="57" t="s">
        <v>245</v>
      </c>
      <c r="F13" s="52" t="s">
        <v>246</v>
      </c>
      <c r="G13" s="52" t="s">
        <v>246</v>
      </c>
      <c r="H13" s="2">
        <v>14</v>
      </c>
      <c r="I13" s="55" t="s">
        <v>247</v>
      </c>
      <c r="J13" s="55" t="s">
        <v>259</v>
      </c>
      <c r="K13" s="2"/>
      <c r="L13" s="56" t="s">
        <v>252</v>
      </c>
      <c r="M13" s="59" t="s">
        <v>248</v>
      </c>
      <c r="N13" s="60" t="s">
        <v>263</v>
      </c>
      <c r="O13" s="69">
        <v>2</v>
      </c>
      <c r="P13" s="53">
        <v>30000</v>
      </c>
      <c r="Q13" s="53">
        <v>30000</v>
      </c>
      <c r="R13" s="53">
        <f>630000-P13-Q13</f>
        <v>570000</v>
      </c>
      <c r="S13" s="53"/>
      <c r="T13" s="54">
        <f>P13+Q13+R13</f>
        <v>630000</v>
      </c>
      <c r="U13" s="41"/>
      <c r="V13" s="41"/>
      <c r="W13" s="41"/>
      <c r="X13" s="42"/>
      <c r="Y13" s="2"/>
      <c r="Z13" s="5"/>
    </row>
    <row r="14" spans="1:26" ht="57.75" customHeight="1">
      <c r="A14" s="66" t="s">
        <v>285</v>
      </c>
      <c r="B14" s="42">
        <v>5</v>
      </c>
      <c r="C14" s="75"/>
      <c r="D14" s="2">
        <v>2022</v>
      </c>
      <c r="E14" s="57" t="s">
        <v>245</v>
      </c>
      <c r="F14" s="52" t="s">
        <v>246</v>
      </c>
      <c r="G14" s="52" t="s">
        <v>246</v>
      </c>
      <c r="H14" s="2">
        <v>14</v>
      </c>
      <c r="I14" s="55" t="s">
        <v>247</v>
      </c>
      <c r="J14" s="55" t="s">
        <v>259</v>
      </c>
      <c r="K14" s="2"/>
      <c r="L14" s="56" t="s">
        <v>252</v>
      </c>
      <c r="M14" s="58" t="s">
        <v>250</v>
      </c>
      <c r="N14" s="60" t="s">
        <v>264</v>
      </c>
      <c r="O14" s="69">
        <v>2</v>
      </c>
      <c r="P14" s="53">
        <v>0</v>
      </c>
      <c r="Q14" s="53">
        <v>50</v>
      </c>
      <c r="R14" s="53">
        <f>136916.65-P14-Q14</f>
        <v>136866.65</v>
      </c>
      <c r="S14" s="53"/>
      <c r="T14" s="54">
        <f t="shared" si="0"/>
        <v>136916.65</v>
      </c>
      <c r="U14" s="41"/>
      <c r="V14" s="41"/>
      <c r="W14" s="41"/>
      <c r="X14" s="42"/>
      <c r="Y14" s="2"/>
      <c r="Z14" s="5"/>
    </row>
    <row r="15" spans="1:26" ht="57.75" customHeight="1">
      <c r="A15" s="66" t="s">
        <v>286</v>
      </c>
      <c r="B15" s="42">
        <v>6</v>
      </c>
      <c r="C15" s="75" t="s">
        <v>281</v>
      </c>
      <c r="D15" s="2">
        <v>2022</v>
      </c>
      <c r="E15" s="57" t="s">
        <v>245</v>
      </c>
      <c r="F15" s="52" t="s">
        <v>246</v>
      </c>
      <c r="G15" s="52" t="s">
        <v>246</v>
      </c>
      <c r="H15" s="2">
        <v>14</v>
      </c>
      <c r="I15" s="55" t="s">
        <v>247</v>
      </c>
      <c r="J15" s="55" t="s">
        <v>259</v>
      </c>
      <c r="K15" s="62"/>
      <c r="L15" s="56" t="s">
        <v>252</v>
      </c>
      <c r="M15" s="54" t="s">
        <v>253</v>
      </c>
      <c r="N15" s="68" t="s">
        <v>265</v>
      </c>
      <c r="O15" s="69">
        <v>2</v>
      </c>
      <c r="P15" s="53">
        <v>0</v>
      </c>
      <c r="Q15" s="53">
        <f>50</f>
        <v>50</v>
      </c>
      <c r="R15" s="53">
        <f>172031.58-P15-Q15</f>
        <v>171981.58</v>
      </c>
      <c r="S15" s="53"/>
      <c r="T15" s="54">
        <f t="shared" si="0"/>
        <v>172031.58</v>
      </c>
      <c r="U15" s="41"/>
      <c r="V15" s="65"/>
      <c r="W15" s="65"/>
      <c r="X15" s="62"/>
      <c r="Y15" s="62"/>
      <c r="Z15" s="141"/>
    </row>
    <row r="16" spans="1:26" ht="57.75" customHeight="1">
      <c r="A16" s="66" t="s">
        <v>300</v>
      </c>
      <c r="B16" s="42">
        <v>7</v>
      </c>
      <c r="C16" s="75"/>
      <c r="D16" s="2">
        <v>2022</v>
      </c>
      <c r="E16" s="57" t="s">
        <v>245</v>
      </c>
      <c r="F16" s="52" t="s">
        <v>246</v>
      </c>
      <c r="G16" s="52" t="s">
        <v>246</v>
      </c>
      <c r="H16" s="2">
        <v>14</v>
      </c>
      <c r="I16" s="55" t="s">
        <v>247</v>
      </c>
      <c r="J16" s="55" t="s">
        <v>259</v>
      </c>
      <c r="K16" s="62"/>
      <c r="L16" s="56" t="s">
        <v>252</v>
      </c>
      <c r="M16" s="59" t="s">
        <v>248</v>
      </c>
      <c r="N16" s="77" t="s">
        <v>266</v>
      </c>
      <c r="O16" s="69">
        <v>2</v>
      </c>
      <c r="P16" s="53">
        <v>0</v>
      </c>
      <c r="Q16" s="53">
        <f>50</f>
        <v>50</v>
      </c>
      <c r="R16" s="53">
        <f>3000000-P16-Q16</f>
        <v>2999950</v>
      </c>
      <c r="S16" s="53"/>
      <c r="T16" s="54">
        <f t="shared" si="0"/>
        <v>3000000</v>
      </c>
      <c r="U16" s="41"/>
      <c r="V16" s="65"/>
      <c r="W16" s="65"/>
      <c r="X16" s="62"/>
      <c r="Y16" s="62"/>
      <c r="Z16" s="141"/>
    </row>
    <row r="17" spans="1:26" ht="57.75" customHeight="1">
      <c r="A17" s="66" t="s">
        <v>287</v>
      </c>
      <c r="B17" s="42">
        <v>8</v>
      </c>
      <c r="C17" s="75"/>
      <c r="D17" s="2">
        <v>2022</v>
      </c>
      <c r="E17" s="57" t="s">
        <v>245</v>
      </c>
      <c r="F17" s="52" t="s">
        <v>246</v>
      </c>
      <c r="G17" s="52" t="s">
        <v>246</v>
      </c>
      <c r="H17" s="2">
        <v>14</v>
      </c>
      <c r="I17" s="55" t="s">
        <v>247</v>
      </c>
      <c r="J17" s="55" t="s">
        <v>259</v>
      </c>
      <c r="K17" s="62"/>
      <c r="L17" s="56" t="s">
        <v>252</v>
      </c>
      <c r="M17" s="67" t="s">
        <v>251</v>
      </c>
      <c r="N17" s="77" t="s">
        <v>277</v>
      </c>
      <c r="O17" s="69">
        <v>1</v>
      </c>
      <c r="P17" s="53">
        <v>25000</v>
      </c>
      <c r="Q17" s="53">
        <v>50000</v>
      </c>
      <c r="R17" s="53">
        <f>437500-P17-Q17</f>
        <v>362500</v>
      </c>
      <c r="S17" s="53"/>
      <c r="T17" s="54">
        <f t="shared" si="0"/>
        <v>437500</v>
      </c>
      <c r="U17" s="41"/>
      <c r="V17" s="65"/>
      <c r="W17" s="65"/>
      <c r="X17" s="62"/>
      <c r="Y17" s="62"/>
      <c r="Z17" s="141"/>
    </row>
    <row r="18" spans="1:26" ht="57.75" customHeight="1">
      <c r="A18" s="66" t="s">
        <v>377</v>
      </c>
      <c r="B18" s="42">
        <v>9</v>
      </c>
      <c r="C18" s="75"/>
      <c r="D18" s="2">
        <v>2022</v>
      </c>
      <c r="E18" s="57" t="s">
        <v>245</v>
      </c>
      <c r="F18" s="52" t="s">
        <v>246</v>
      </c>
      <c r="G18" s="52" t="s">
        <v>246</v>
      </c>
      <c r="H18" s="2">
        <v>14</v>
      </c>
      <c r="I18" s="55" t="s">
        <v>247</v>
      </c>
      <c r="J18" s="55" t="s">
        <v>259</v>
      </c>
      <c r="K18" s="2"/>
      <c r="L18" s="56" t="s">
        <v>252</v>
      </c>
      <c r="M18" s="67" t="s">
        <v>251</v>
      </c>
      <c r="N18" s="78" t="s">
        <v>278</v>
      </c>
      <c r="O18" s="69">
        <v>1</v>
      </c>
      <c r="P18" s="53">
        <v>25000</v>
      </c>
      <c r="Q18" s="53">
        <v>50000</v>
      </c>
      <c r="R18" s="53">
        <f>262500-P18-Q18</f>
        <v>187500</v>
      </c>
      <c r="S18" s="53"/>
      <c r="T18" s="54">
        <f aca="true" t="shared" si="1" ref="T18:T23">P18+Q18+R18</f>
        <v>262500</v>
      </c>
      <c r="U18" s="41"/>
      <c r="V18" s="41"/>
      <c r="W18" s="41"/>
      <c r="X18" s="42"/>
      <c r="Y18" s="2"/>
      <c r="Z18" s="5"/>
    </row>
    <row r="19" spans="1:26" ht="57.75" customHeight="1">
      <c r="A19" s="66" t="s">
        <v>288</v>
      </c>
      <c r="B19" s="42">
        <v>10</v>
      </c>
      <c r="C19" s="75"/>
      <c r="D19" s="2">
        <v>2022</v>
      </c>
      <c r="E19" s="57" t="s">
        <v>245</v>
      </c>
      <c r="F19" s="52" t="s">
        <v>246</v>
      </c>
      <c r="G19" s="52" t="s">
        <v>246</v>
      </c>
      <c r="H19" s="2">
        <v>14</v>
      </c>
      <c r="I19" s="55" t="s">
        <v>247</v>
      </c>
      <c r="J19" s="55" t="s">
        <v>259</v>
      </c>
      <c r="K19" s="62"/>
      <c r="L19" s="56" t="s">
        <v>252</v>
      </c>
      <c r="M19" s="67" t="s">
        <v>251</v>
      </c>
      <c r="N19" s="77" t="s">
        <v>267</v>
      </c>
      <c r="O19" s="69">
        <v>2</v>
      </c>
      <c r="P19" s="53">
        <v>0</v>
      </c>
      <c r="Q19" s="53">
        <f>50</f>
        <v>50</v>
      </c>
      <c r="R19" s="53">
        <f>125000-P19-Q19</f>
        <v>124950</v>
      </c>
      <c r="S19" s="53"/>
      <c r="T19" s="54">
        <f t="shared" si="1"/>
        <v>125000</v>
      </c>
      <c r="U19" s="41"/>
      <c r="V19" s="65"/>
      <c r="W19" s="65"/>
      <c r="X19" s="62"/>
      <c r="Y19" s="62"/>
      <c r="Z19" s="141"/>
    </row>
    <row r="20" spans="1:26" ht="57.75" customHeight="1">
      <c r="A20" s="66" t="s">
        <v>289</v>
      </c>
      <c r="B20" s="42">
        <v>11</v>
      </c>
      <c r="C20" s="75"/>
      <c r="D20" s="2">
        <v>2022</v>
      </c>
      <c r="E20" s="57" t="s">
        <v>245</v>
      </c>
      <c r="F20" s="52" t="s">
        <v>246</v>
      </c>
      <c r="G20" s="52" t="s">
        <v>246</v>
      </c>
      <c r="H20" s="2">
        <v>14</v>
      </c>
      <c r="I20" s="55" t="s">
        <v>247</v>
      </c>
      <c r="J20" s="55" t="s">
        <v>259</v>
      </c>
      <c r="K20" s="62"/>
      <c r="L20" s="56" t="s">
        <v>252</v>
      </c>
      <c r="M20" s="67" t="s">
        <v>251</v>
      </c>
      <c r="N20" s="67" t="s">
        <v>268</v>
      </c>
      <c r="O20" s="69">
        <v>2</v>
      </c>
      <c r="P20" s="53">
        <v>0</v>
      </c>
      <c r="Q20" s="53">
        <f>50</f>
        <v>50</v>
      </c>
      <c r="R20" s="53">
        <f>75000-P20-Q20</f>
        <v>74950</v>
      </c>
      <c r="S20" s="53"/>
      <c r="T20" s="54">
        <f t="shared" si="1"/>
        <v>75000</v>
      </c>
      <c r="U20" s="41"/>
      <c r="V20" s="65"/>
      <c r="W20" s="65"/>
      <c r="X20" s="62"/>
      <c r="Y20" s="62"/>
      <c r="Z20" s="141"/>
    </row>
    <row r="21" spans="1:26" ht="57.75" customHeight="1">
      <c r="A21" s="66" t="s">
        <v>290</v>
      </c>
      <c r="B21" s="42">
        <v>12</v>
      </c>
      <c r="C21" s="75"/>
      <c r="D21" s="2">
        <v>2022</v>
      </c>
      <c r="E21" s="57" t="s">
        <v>245</v>
      </c>
      <c r="F21" s="52" t="s">
        <v>246</v>
      </c>
      <c r="G21" s="52" t="s">
        <v>246</v>
      </c>
      <c r="H21" s="2">
        <v>14</v>
      </c>
      <c r="I21" s="55" t="s">
        <v>247</v>
      </c>
      <c r="J21" s="55" t="s">
        <v>259</v>
      </c>
      <c r="K21" s="62"/>
      <c r="L21" s="56" t="s">
        <v>252</v>
      </c>
      <c r="M21" s="67" t="s">
        <v>251</v>
      </c>
      <c r="N21" s="67" t="s">
        <v>269</v>
      </c>
      <c r="O21" s="69">
        <v>2</v>
      </c>
      <c r="P21" s="53">
        <v>0</v>
      </c>
      <c r="Q21" s="53">
        <f>50</f>
        <v>50</v>
      </c>
      <c r="R21" s="53">
        <f>120000-P21-Q21</f>
        <v>119950</v>
      </c>
      <c r="S21" s="53"/>
      <c r="T21" s="54">
        <f t="shared" si="1"/>
        <v>120000</v>
      </c>
      <c r="U21" s="41"/>
      <c r="V21" s="65"/>
      <c r="W21" s="65"/>
      <c r="X21" s="62"/>
      <c r="Y21" s="62"/>
      <c r="Z21" s="141"/>
    </row>
    <row r="22" spans="1:26" ht="57.75" customHeight="1">
      <c r="A22" s="66" t="s">
        <v>291</v>
      </c>
      <c r="B22" s="42">
        <v>13</v>
      </c>
      <c r="C22" s="75"/>
      <c r="D22" s="2">
        <v>2022</v>
      </c>
      <c r="E22" s="57" t="s">
        <v>245</v>
      </c>
      <c r="F22" s="52" t="s">
        <v>246</v>
      </c>
      <c r="G22" s="52" t="s">
        <v>246</v>
      </c>
      <c r="H22" s="2">
        <v>14</v>
      </c>
      <c r="I22" s="55" t="s">
        <v>247</v>
      </c>
      <c r="J22" s="55" t="s">
        <v>259</v>
      </c>
      <c r="K22" s="62"/>
      <c r="L22" s="56" t="s">
        <v>252</v>
      </c>
      <c r="M22" s="67" t="s">
        <v>251</v>
      </c>
      <c r="N22" s="67" t="s">
        <v>270</v>
      </c>
      <c r="O22" s="69">
        <v>2</v>
      </c>
      <c r="P22" s="53">
        <v>0</v>
      </c>
      <c r="Q22" s="53">
        <f>50</f>
        <v>50</v>
      </c>
      <c r="R22" s="53">
        <f>160000-P22-Q22</f>
        <v>159950</v>
      </c>
      <c r="S22" s="53"/>
      <c r="T22" s="54">
        <f t="shared" si="1"/>
        <v>160000</v>
      </c>
      <c r="U22" s="41"/>
      <c r="V22" s="65"/>
      <c r="W22" s="65"/>
      <c r="X22" s="62"/>
      <c r="Y22" s="62"/>
      <c r="Z22" s="141"/>
    </row>
    <row r="23" spans="1:26" ht="57.75" customHeight="1">
      <c r="A23" s="66" t="s">
        <v>292</v>
      </c>
      <c r="B23" s="42">
        <v>14</v>
      </c>
      <c r="C23" s="75"/>
      <c r="D23" s="2">
        <v>2022</v>
      </c>
      <c r="E23" s="57" t="s">
        <v>245</v>
      </c>
      <c r="F23" s="52" t="s">
        <v>246</v>
      </c>
      <c r="G23" s="52" t="s">
        <v>246</v>
      </c>
      <c r="H23" s="2">
        <v>14</v>
      </c>
      <c r="I23" s="55" t="s">
        <v>247</v>
      </c>
      <c r="J23" s="55" t="s">
        <v>259</v>
      </c>
      <c r="K23" s="62"/>
      <c r="L23" s="56" t="s">
        <v>252</v>
      </c>
      <c r="M23" s="67" t="s">
        <v>251</v>
      </c>
      <c r="N23" s="67" t="s">
        <v>271</v>
      </c>
      <c r="O23" s="69">
        <v>2</v>
      </c>
      <c r="P23" s="53">
        <v>0</v>
      </c>
      <c r="Q23" s="53">
        <f>50</f>
        <v>50</v>
      </c>
      <c r="R23" s="53">
        <f>55000-P23-Q23</f>
        <v>54950</v>
      </c>
      <c r="S23" s="53"/>
      <c r="T23" s="54">
        <f t="shared" si="1"/>
        <v>55000</v>
      </c>
      <c r="U23" s="41"/>
      <c r="V23" s="65"/>
      <c r="W23" s="65"/>
      <c r="X23" s="62"/>
      <c r="Y23" s="62"/>
      <c r="Z23" s="141"/>
    </row>
    <row r="24" spans="1:26" ht="57.75" customHeight="1">
      <c r="A24" s="66" t="s">
        <v>293</v>
      </c>
      <c r="B24" s="42">
        <v>15</v>
      </c>
      <c r="C24" s="75"/>
      <c r="D24" s="2">
        <v>2022</v>
      </c>
      <c r="E24" s="57" t="s">
        <v>245</v>
      </c>
      <c r="F24" s="52" t="s">
        <v>246</v>
      </c>
      <c r="G24" s="52" t="s">
        <v>246</v>
      </c>
      <c r="H24" s="2">
        <v>14</v>
      </c>
      <c r="I24" s="55" t="s">
        <v>247</v>
      </c>
      <c r="J24" s="55" t="s">
        <v>259</v>
      </c>
      <c r="K24" s="62"/>
      <c r="L24" s="56" t="s">
        <v>252</v>
      </c>
      <c r="M24" s="67" t="s">
        <v>251</v>
      </c>
      <c r="N24" s="67" t="s">
        <v>272</v>
      </c>
      <c r="O24" s="69">
        <v>2</v>
      </c>
      <c r="P24" s="53">
        <v>0</v>
      </c>
      <c r="Q24" s="53">
        <f>50</f>
        <v>50</v>
      </c>
      <c r="R24" s="53">
        <f>91000-P24-Q24</f>
        <v>90950</v>
      </c>
      <c r="S24" s="53"/>
      <c r="T24" s="54">
        <f aca="true" t="shared" si="2" ref="T24:T31">P24+Q24+R24</f>
        <v>91000</v>
      </c>
      <c r="U24" s="41"/>
      <c r="V24" s="65"/>
      <c r="W24" s="65"/>
      <c r="X24" s="62"/>
      <c r="Y24" s="62"/>
      <c r="Z24" s="141"/>
    </row>
    <row r="25" spans="1:26" ht="57.75" customHeight="1">
      <c r="A25" s="66" t="s">
        <v>294</v>
      </c>
      <c r="B25" s="42">
        <v>16</v>
      </c>
      <c r="C25" s="75"/>
      <c r="D25" s="2">
        <v>2022</v>
      </c>
      <c r="E25" s="57" t="s">
        <v>245</v>
      </c>
      <c r="F25" s="52" t="s">
        <v>246</v>
      </c>
      <c r="G25" s="52" t="s">
        <v>246</v>
      </c>
      <c r="H25" s="2">
        <v>14</v>
      </c>
      <c r="I25" s="55" t="s">
        <v>247</v>
      </c>
      <c r="J25" s="55" t="s">
        <v>259</v>
      </c>
      <c r="K25" s="62"/>
      <c r="L25" s="56" t="s">
        <v>252</v>
      </c>
      <c r="M25" s="67" t="s">
        <v>251</v>
      </c>
      <c r="N25" s="67" t="s">
        <v>273</v>
      </c>
      <c r="O25" s="69">
        <v>2</v>
      </c>
      <c r="P25" s="53">
        <v>0</v>
      </c>
      <c r="Q25" s="53">
        <f>50</f>
        <v>50</v>
      </c>
      <c r="R25" s="53">
        <f>150000-P25-Q25</f>
        <v>149950</v>
      </c>
      <c r="S25" s="53"/>
      <c r="T25" s="54">
        <f t="shared" si="2"/>
        <v>150000</v>
      </c>
      <c r="U25" s="41"/>
      <c r="V25" s="65"/>
      <c r="W25" s="65"/>
      <c r="X25" s="62"/>
      <c r="Y25" s="62"/>
      <c r="Z25" s="141"/>
    </row>
    <row r="26" spans="1:26" ht="57.75" customHeight="1">
      <c r="A26" s="66" t="s">
        <v>295</v>
      </c>
      <c r="B26" s="42">
        <v>17</v>
      </c>
      <c r="C26" s="75"/>
      <c r="D26" s="2">
        <v>2022</v>
      </c>
      <c r="E26" s="57" t="s">
        <v>245</v>
      </c>
      <c r="F26" s="52" t="s">
        <v>246</v>
      </c>
      <c r="G26" s="52" t="s">
        <v>246</v>
      </c>
      <c r="H26" s="2">
        <v>14</v>
      </c>
      <c r="I26" s="55" t="s">
        <v>247</v>
      </c>
      <c r="J26" s="55" t="s">
        <v>259</v>
      </c>
      <c r="K26" s="62"/>
      <c r="L26" s="56" t="s">
        <v>252</v>
      </c>
      <c r="M26" s="67" t="s">
        <v>251</v>
      </c>
      <c r="N26" s="67" t="s">
        <v>274</v>
      </c>
      <c r="O26" s="69">
        <v>2</v>
      </c>
      <c r="P26" s="53">
        <v>0</v>
      </c>
      <c r="Q26" s="53">
        <f>50</f>
        <v>50</v>
      </c>
      <c r="R26" s="53">
        <f>99000-P26-Q26</f>
        <v>98950</v>
      </c>
      <c r="S26" s="53"/>
      <c r="T26" s="54">
        <f t="shared" si="2"/>
        <v>99000</v>
      </c>
      <c r="U26" s="41"/>
      <c r="V26" s="65"/>
      <c r="W26" s="65"/>
      <c r="X26" s="62"/>
      <c r="Y26" s="62"/>
      <c r="Z26" s="141"/>
    </row>
    <row r="27" spans="1:26" ht="57.75" customHeight="1">
      <c r="A27" s="66" t="s">
        <v>296</v>
      </c>
      <c r="B27" s="42">
        <v>18</v>
      </c>
      <c r="C27" s="75"/>
      <c r="D27" s="2">
        <v>2022</v>
      </c>
      <c r="E27" s="57" t="s">
        <v>245</v>
      </c>
      <c r="F27" s="52" t="s">
        <v>246</v>
      </c>
      <c r="G27" s="52" t="s">
        <v>246</v>
      </c>
      <c r="H27" s="2">
        <v>14</v>
      </c>
      <c r="I27" s="55" t="s">
        <v>247</v>
      </c>
      <c r="J27" s="55" t="s">
        <v>259</v>
      </c>
      <c r="K27" s="62"/>
      <c r="L27" s="56" t="s">
        <v>252</v>
      </c>
      <c r="M27" s="67" t="s">
        <v>251</v>
      </c>
      <c r="N27" s="67" t="s">
        <v>275</v>
      </c>
      <c r="O27" s="69">
        <v>2</v>
      </c>
      <c r="P27" s="53">
        <v>0</v>
      </c>
      <c r="Q27" s="53">
        <f>50</f>
        <v>50</v>
      </c>
      <c r="R27" s="53">
        <f>125000-P27-Q27</f>
        <v>124950</v>
      </c>
      <c r="S27" s="53"/>
      <c r="T27" s="54">
        <f t="shared" si="2"/>
        <v>125000</v>
      </c>
      <c r="U27" s="41"/>
      <c r="V27" s="65"/>
      <c r="W27" s="65"/>
      <c r="X27" s="62"/>
      <c r="Y27" s="62"/>
      <c r="Z27" s="141"/>
    </row>
    <row r="28" spans="1:26" ht="57.75" customHeight="1">
      <c r="A28" s="66" t="s">
        <v>297</v>
      </c>
      <c r="B28" s="42">
        <v>19</v>
      </c>
      <c r="C28" s="75"/>
      <c r="D28" s="2">
        <v>2022</v>
      </c>
      <c r="E28" s="57" t="s">
        <v>245</v>
      </c>
      <c r="F28" s="52" t="s">
        <v>246</v>
      </c>
      <c r="G28" s="52" t="s">
        <v>246</v>
      </c>
      <c r="H28" s="2">
        <v>14</v>
      </c>
      <c r="I28" s="55" t="s">
        <v>247</v>
      </c>
      <c r="J28" s="55" t="s">
        <v>259</v>
      </c>
      <c r="K28" s="62"/>
      <c r="L28" s="56" t="s">
        <v>252</v>
      </c>
      <c r="M28" s="67" t="s">
        <v>251</v>
      </c>
      <c r="N28" s="67" t="s">
        <v>276</v>
      </c>
      <c r="O28" s="69">
        <v>2</v>
      </c>
      <c r="P28" s="53">
        <v>0</v>
      </c>
      <c r="Q28" s="53">
        <f>50</f>
        <v>50</v>
      </c>
      <c r="R28" s="53">
        <f>150000-P28-Q28</f>
        <v>149950</v>
      </c>
      <c r="S28" s="53"/>
      <c r="T28" s="54">
        <f t="shared" si="2"/>
        <v>150000</v>
      </c>
      <c r="U28" s="41"/>
      <c r="V28" s="65"/>
      <c r="W28" s="65"/>
      <c r="X28" s="62"/>
      <c r="Y28" s="62"/>
      <c r="Z28" s="141"/>
    </row>
    <row r="29" spans="1:26" ht="57.75" customHeight="1">
      <c r="A29" s="66" t="s">
        <v>298</v>
      </c>
      <c r="B29" s="42">
        <v>20</v>
      </c>
      <c r="C29" s="75" t="s">
        <v>306</v>
      </c>
      <c r="D29" s="2">
        <v>2022</v>
      </c>
      <c r="E29" s="57" t="s">
        <v>245</v>
      </c>
      <c r="F29" s="52" t="s">
        <v>246</v>
      </c>
      <c r="G29" s="52" t="s">
        <v>246</v>
      </c>
      <c r="H29" s="2">
        <v>14</v>
      </c>
      <c r="I29" s="55" t="s">
        <v>247</v>
      </c>
      <c r="J29" s="55" t="s">
        <v>259</v>
      </c>
      <c r="K29" s="62"/>
      <c r="L29" s="56" t="s">
        <v>252</v>
      </c>
      <c r="M29" s="59" t="s">
        <v>307</v>
      </c>
      <c r="N29" s="60" t="s">
        <v>304</v>
      </c>
      <c r="O29" s="69">
        <v>1</v>
      </c>
      <c r="P29" s="53">
        <f>999000*0.2</f>
        <v>199800</v>
      </c>
      <c r="Q29" s="53">
        <f>999000*0.6</f>
        <v>599400</v>
      </c>
      <c r="R29" s="53">
        <f>999000-P29-Q29-49950</f>
        <v>149850</v>
      </c>
      <c r="S29" s="53"/>
      <c r="T29" s="54">
        <f>P29+Q29+R29</f>
        <v>949050</v>
      </c>
      <c r="U29" s="41"/>
      <c r="V29" s="65"/>
      <c r="W29" s="65"/>
      <c r="X29" s="62"/>
      <c r="Y29" s="62"/>
      <c r="Z29" s="141"/>
    </row>
    <row r="30" spans="1:26" s="72" customFormat="1" ht="57.75" customHeight="1">
      <c r="A30" s="135" t="s">
        <v>299</v>
      </c>
      <c r="B30" s="42">
        <v>22</v>
      </c>
      <c r="C30" s="75" t="s">
        <v>360</v>
      </c>
      <c r="D30" s="42">
        <v>2022</v>
      </c>
      <c r="E30" s="136" t="s">
        <v>245</v>
      </c>
      <c r="F30" s="42" t="s">
        <v>246</v>
      </c>
      <c r="G30" s="42" t="s">
        <v>246</v>
      </c>
      <c r="H30" s="42">
        <v>14</v>
      </c>
      <c r="I30" s="137" t="s">
        <v>247</v>
      </c>
      <c r="J30" s="137" t="s">
        <v>259</v>
      </c>
      <c r="K30" s="42"/>
      <c r="L30" s="67" t="s">
        <v>252</v>
      </c>
      <c r="M30" s="138" t="s">
        <v>307</v>
      </c>
      <c r="N30" s="68" t="s">
        <v>374</v>
      </c>
      <c r="O30" s="69">
        <v>1</v>
      </c>
      <c r="P30" s="53">
        <v>0</v>
      </c>
      <c r="Q30" s="53">
        <f>910000/2</f>
        <v>455000</v>
      </c>
      <c r="R30" s="53">
        <f>Q30</f>
        <v>455000</v>
      </c>
      <c r="S30" s="53"/>
      <c r="T30" s="54">
        <f t="shared" si="2"/>
        <v>910000</v>
      </c>
      <c r="U30" s="41"/>
      <c r="V30" s="41"/>
      <c r="W30" s="41"/>
      <c r="X30" s="42"/>
      <c r="Y30" s="42"/>
      <c r="Z30" s="74"/>
    </row>
    <row r="31" spans="1:26" s="72" customFormat="1" ht="57.75" customHeight="1">
      <c r="A31" s="135" t="s">
        <v>302</v>
      </c>
      <c r="B31" s="42">
        <v>22</v>
      </c>
      <c r="C31" s="75" t="s">
        <v>362</v>
      </c>
      <c r="D31" s="42">
        <v>2022</v>
      </c>
      <c r="E31" s="136" t="s">
        <v>245</v>
      </c>
      <c r="F31" s="42" t="s">
        <v>246</v>
      </c>
      <c r="G31" s="42" t="s">
        <v>246</v>
      </c>
      <c r="H31" s="42">
        <v>14</v>
      </c>
      <c r="I31" s="137" t="s">
        <v>247</v>
      </c>
      <c r="J31" s="137" t="s">
        <v>259</v>
      </c>
      <c r="K31" s="42"/>
      <c r="L31" s="67" t="s">
        <v>252</v>
      </c>
      <c r="M31" s="138" t="s">
        <v>307</v>
      </c>
      <c r="N31" s="68" t="s">
        <v>361</v>
      </c>
      <c r="O31" s="69">
        <v>1</v>
      </c>
      <c r="P31" s="53">
        <v>0</v>
      </c>
      <c r="Q31" s="53">
        <f>910000/2</f>
        <v>455000</v>
      </c>
      <c r="R31" s="53">
        <f>Q31</f>
        <v>455000</v>
      </c>
      <c r="S31" s="53"/>
      <c r="T31" s="54">
        <f t="shared" si="2"/>
        <v>910000</v>
      </c>
      <c r="U31" s="41"/>
      <c r="V31" s="41"/>
      <c r="W31" s="41"/>
      <c r="X31" s="42"/>
      <c r="Y31" s="42"/>
      <c r="Z31" s="74"/>
    </row>
    <row r="32" spans="1:26" s="72" customFormat="1" ht="57.75" customHeight="1">
      <c r="A32" s="135" t="s">
        <v>305</v>
      </c>
      <c r="B32" s="42">
        <v>23</v>
      </c>
      <c r="C32" s="75" t="s">
        <v>363</v>
      </c>
      <c r="D32" s="42">
        <v>2022</v>
      </c>
      <c r="E32" s="136" t="s">
        <v>245</v>
      </c>
      <c r="F32" s="42" t="s">
        <v>246</v>
      </c>
      <c r="G32" s="42" t="s">
        <v>246</v>
      </c>
      <c r="H32" s="42">
        <v>14</v>
      </c>
      <c r="I32" s="137" t="s">
        <v>247</v>
      </c>
      <c r="J32" s="137" t="s">
        <v>259</v>
      </c>
      <c r="K32" s="42"/>
      <c r="L32" s="67" t="s">
        <v>252</v>
      </c>
      <c r="M32" s="138" t="s">
        <v>307</v>
      </c>
      <c r="N32" s="68" t="s">
        <v>364</v>
      </c>
      <c r="O32" s="69">
        <v>1</v>
      </c>
      <c r="P32" s="53">
        <v>0</v>
      </c>
      <c r="Q32" s="53">
        <f>910000/2</f>
        <v>455000</v>
      </c>
      <c r="R32" s="53">
        <f>Q32</f>
        <v>455000</v>
      </c>
      <c r="S32" s="53"/>
      <c r="T32" s="54">
        <f>P32+Q32+R32</f>
        <v>910000</v>
      </c>
      <c r="U32" s="41"/>
      <c r="V32" s="41"/>
      <c r="W32" s="41"/>
      <c r="X32" s="42"/>
      <c r="Y32" s="42"/>
      <c r="Z32" s="74"/>
    </row>
    <row r="33" spans="1:26" s="72" customFormat="1" ht="57.75" customHeight="1">
      <c r="A33" s="135" t="s">
        <v>401</v>
      </c>
      <c r="B33" s="42">
        <v>24</v>
      </c>
      <c r="C33" s="75" t="s">
        <v>402</v>
      </c>
      <c r="D33" s="42">
        <v>2022</v>
      </c>
      <c r="E33" s="136" t="s">
        <v>245</v>
      </c>
      <c r="F33" s="42" t="s">
        <v>246</v>
      </c>
      <c r="G33" s="42" t="s">
        <v>246</v>
      </c>
      <c r="H33" s="42">
        <v>14</v>
      </c>
      <c r="I33" s="137" t="s">
        <v>247</v>
      </c>
      <c r="J33" s="137" t="s">
        <v>259</v>
      </c>
      <c r="K33" s="42"/>
      <c r="L33" s="138" t="s">
        <v>404</v>
      </c>
      <c r="M33" s="138" t="s">
        <v>390</v>
      </c>
      <c r="N33" s="143" t="s">
        <v>403</v>
      </c>
      <c r="O33" s="69">
        <v>1</v>
      </c>
      <c r="P33" s="53">
        <v>74617</v>
      </c>
      <c r="Q33" s="53">
        <v>74617</v>
      </c>
      <c r="R33" s="53">
        <v>0</v>
      </c>
      <c r="S33" s="53"/>
      <c r="T33" s="54">
        <f>P33+Q33+R33</f>
        <v>149234</v>
      </c>
      <c r="U33" s="41"/>
      <c r="V33" s="41"/>
      <c r="W33" s="41"/>
      <c r="X33" s="42"/>
      <c r="Y33" s="42"/>
      <c r="Z33" s="74"/>
    </row>
    <row r="34" spans="1:26" ht="28.5" customHeight="1">
      <c r="A34" s="23"/>
      <c r="B34" s="5"/>
      <c r="C34" s="74"/>
      <c r="D34" s="5"/>
      <c r="E34" s="5"/>
      <c r="F34" s="5"/>
      <c r="G34" s="5"/>
      <c r="H34" s="5"/>
      <c r="I34" s="5"/>
      <c r="J34" s="5"/>
      <c r="K34" s="5"/>
      <c r="L34" s="5"/>
      <c r="M34" s="5"/>
      <c r="N34" s="24"/>
      <c r="O34" s="70"/>
      <c r="P34" s="64">
        <f>SUM(P10:P33)</f>
        <v>354417</v>
      </c>
      <c r="Q34" s="64">
        <f>SUM(Q10:Q33)</f>
        <v>2169817</v>
      </c>
      <c r="R34" s="64">
        <f>SUM(R10:R33)</f>
        <v>7787613.23</v>
      </c>
      <c r="S34" s="64"/>
      <c r="T34" s="64">
        <f>SUM(T10:T33)</f>
        <v>10311847.23</v>
      </c>
      <c r="U34" s="64">
        <f>T34-R34-Q34-P34</f>
        <v>0</v>
      </c>
      <c r="V34" s="61"/>
      <c r="W34" s="81"/>
      <c r="X34" s="20"/>
      <c r="Y34" s="20"/>
      <c r="Z34" s="20"/>
    </row>
    <row r="35" spans="1:26" ht="12.75">
      <c r="A35" s="23"/>
      <c r="B35" s="5"/>
      <c r="C35" s="74"/>
      <c r="D35" s="5"/>
      <c r="E35" s="5"/>
      <c r="F35" s="5"/>
      <c r="G35" s="5"/>
      <c r="H35" s="5"/>
      <c r="I35" s="5"/>
      <c r="J35" s="5"/>
      <c r="K35" s="5"/>
      <c r="L35" s="5"/>
      <c r="M35" s="5"/>
      <c r="N35" s="24"/>
      <c r="O35" s="24"/>
      <c r="P35" s="63"/>
      <c r="Q35" s="34"/>
      <c r="R35" s="34"/>
      <c r="S35" s="34"/>
      <c r="T35" s="34"/>
      <c r="U35" s="34"/>
      <c r="V35" s="20"/>
      <c r="X35" s="20"/>
      <c r="Y35" s="20"/>
      <c r="Z35" s="20"/>
    </row>
    <row r="36" spans="1:26" ht="12.75">
      <c r="A36" s="23"/>
      <c r="B36" s="5"/>
      <c r="C36" s="74"/>
      <c r="D36" s="5"/>
      <c r="E36" s="5"/>
      <c r="F36" s="5"/>
      <c r="G36" s="5"/>
      <c r="H36" s="5"/>
      <c r="I36" s="5"/>
      <c r="J36" s="5"/>
      <c r="K36" s="5"/>
      <c r="L36" s="5"/>
      <c r="M36" s="5"/>
      <c r="N36" s="24"/>
      <c r="O36" s="24"/>
      <c r="P36" s="5"/>
      <c r="Q36" s="157" t="s">
        <v>149</v>
      </c>
      <c r="R36" s="157"/>
      <c r="S36" s="157"/>
      <c r="V36" s="20"/>
      <c r="X36" s="20"/>
      <c r="Y36" s="20"/>
      <c r="Z36" s="20"/>
    </row>
    <row r="37" spans="1:19" ht="12.75">
      <c r="A37" s="199" t="s">
        <v>9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Q37" s="158" t="s">
        <v>243</v>
      </c>
      <c r="R37" s="158"/>
      <c r="S37" s="158"/>
    </row>
    <row r="38" spans="1:16" ht="12.75">
      <c r="A38" s="171" t="s">
        <v>137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P38" s="5"/>
    </row>
    <row r="39" spans="1:16" ht="12.75">
      <c r="A39" s="171" t="s">
        <v>135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P39" s="5"/>
    </row>
    <row r="40" spans="1:16" ht="12.75">
      <c r="A40" s="171" t="s">
        <v>223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P40" s="5"/>
    </row>
    <row r="41" spans="1:17" ht="12.75">
      <c r="A41" s="171" t="s">
        <v>136</v>
      </c>
      <c r="B41" s="171"/>
      <c r="C41" s="171"/>
      <c r="D41" s="171"/>
      <c r="E41" s="171"/>
      <c r="F41" s="171"/>
      <c r="G41" s="171"/>
      <c r="H41" s="171"/>
      <c r="I41" s="171"/>
      <c r="J41" s="171"/>
      <c r="Q41" s="72"/>
    </row>
    <row r="42" spans="1:16" ht="12.75">
      <c r="A42" s="174" t="s">
        <v>201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P42" s="5"/>
    </row>
    <row r="43" spans="1:13" ht="12.75">
      <c r="A43" s="171" t="s">
        <v>202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</row>
    <row r="44" spans="1:13" ht="12.75">
      <c r="A44" s="171" t="s">
        <v>204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3" ht="12.75" customHeight="1">
      <c r="A45" s="171" t="s">
        <v>231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</row>
    <row r="46" spans="1:13" ht="12.75">
      <c r="A46" s="171" t="s">
        <v>239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</row>
    <row r="47" spans="1:13" ht="12.75" customHeight="1">
      <c r="A47" s="171" t="s">
        <v>240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</row>
    <row r="48" spans="1:14" ht="12.75" customHeight="1">
      <c r="A48" s="171" t="s">
        <v>241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</row>
    <row r="49" spans="1:13" ht="12.75" customHeight="1">
      <c r="A49" s="171" t="s">
        <v>242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</row>
    <row r="50" spans="1:13" ht="12.75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</row>
    <row r="51" spans="1:9" ht="12.75" customHeight="1">
      <c r="A51" s="25"/>
      <c r="B51" s="25"/>
      <c r="C51" s="73"/>
      <c r="D51" s="25"/>
      <c r="E51" s="25"/>
      <c r="F51" s="25"/>
      <c r="G51" s="25"/>
      <c r="H51" s="25"/>
      <c r="I51" s="25"/>
    </row>
    <row r="52" spans="1:20" ht="12.75" customHeight="1">
      <c r="A52" s="32" t="s">
        <v>119</v>
      </c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2.75" customHeight="1">
      <c r="A53" s="191" t="s">
        <v>233</v>
      </c>
      <c r="B53" s="191"/>
      <c r="C53" s="191"/>
      <c r="D53" s="191"/>
      <c r="E53" s="191"/>
      <c r="F53" s="191"/>
      <c r="G53" s="191"/>
      <c r="H53" s="191"/>
      <c r="I53" s="191"/>
      <c r="J53" s="191"/>
      <c r="L53" s="216" t="s">
        <v>206</v>
      </c>
      <c r="M53" s="217"/>
      <c r="N53" s="217"/>
      <c r="O53" s="217"/>
      <c r="P53" s="217"/>
      <c r="Q53" s="217"/>
      <c r="R53" s="217"/>
      <c r="S53" s="217"/>
      <c r="T53" s="218"/>
    </row>
    <row r="54" spans="1:20" ht="12.75">
      <c r="A54" s="26"/>
      <c r="B54" s="26"/>
      <c r="C54" s="76"/>
      <c r="D54" s="26"/>
      <c r="E54" s="26"/>
      <c r="L54" s="204" t="s">
        <v>190</v>
      </c>
      <c r="M54" s="205"/>
      <c r="N54" s="205"/>
      <c r="O54" s="205"/>
      <c r="P54" s="206"/>
      <c r="Q54" s="46"/>
      <c r="R54" s="46"/>
      <c r="S54" s="46"/>
      <c r="T54" s="46"/>
    </row>
    <row r="55" spans="1:20" ht="12.75">
      <c r="A55" s="32" t="s">
        <v>71</v>
      </c>
      <c r="L55" s="212" t="s">
        <v>192</v>
      </c>
      <c r="M55" s="213"/>
      <c r="N55" s="213"/>
      <c r="O55" s="214"/>
      <c r="P55" s="47" t="s">
        <v>144</v>
      </c>
      <c r="Q55" s="48"/>
      <c r="R55" s="48"/>
      <c r="S55" s="48"/>
      <c r="T55" s="48"/>
    </row>
    <row r="56" spans="1:20" ht="12.75">
      <c r="A56" s="191" t="s">
        <v>229</v>
      </c>
      <c r="B56" s="191"/>
      <c r="C56" s="191"/>
      <c r="D56" s="191"/>
      <c r="E56" s="191"/>
      <c r="F56" s="191"/>
      <c r="G56" s="191"/>
      <c r="H56" s="191"/>
      <c r="I56" s="191"/>
      <c r="J56" s="191"/>
      <c r="L56" s="210" t="s">
        <v>191</v>
      </c>
      <c r="M56" s="211"/>
      <c r="N56" s="211"/>
      <c r="O56" s="211"/>
      <c r="P56" s="211"/>
      <c r="Q56" s="211"/>
      <c r="R56" s="211"/>
      <c r="S56" s="211"/>
      <c r="T56" s="215"/>
    </row>
    <row r="57" spans="12:20" ht="12.75">
      <c r="L57" s="210" t="s">
        <v>194</v>
      </c>
      <c r="M57" s="211"/>
      <c r="N57" s="211"/>
      <c r="O57" s="211"/>
      <c r="P57" s="49" t="s">
        <v>193</v>
      </c>
      <c r="Q57" s="49" t="s">
        <v>195</v>
      </c>
      <c r="R57" s="50" t="s">
        <v>196</v>
      </c>
      <c r="S57" s="208" t="s">
        <v>198</v>
      </c>
      <c r="T57" s="209"/>
    </row>
    <row r="58" spans="1:20" ht="12.75">
      <c r="A58" s="32" t="s">
        <v>72</v>
      </c>
      <c r="L58" s="207" t="s">
        <v>80</v>
      </c>
      <c r="M58" s="207"/>
      <c r="N58" s="207"/>
      <c r="O58" s="207"/>
      <c r="P58" s="51" t="s">
        <v>185</v>
      </c>
      <c r="Q58" s="51" t="s">
        <v>185</v>
      </c>
      <c r="R58" s="51" t="s">
        <v>185</v>
      </c>
      <c r="S58" s="207" t="s">
        <v>185</v>
      </c>
      <c r="T58" s="207"/>
    </row>
    <row r="59" spans="1:20" ht="12.75">
      <c r="A59" s="156" t="s">
        <v>105</v>
      </c>
      <c r="B59" s="156"/>
      <c r="C59" s="156"/>
      <c r="D59" s="156"/>
      <c r="E59" s="156"/>
      <c r="L59" s="207" t="s">
        <v>81</v>
      </c>
      <c r="M59" s="207"/>
      <c r="N59" s="207"/>
      <c r="O59" s="207"/>
      <c r="P59" s="51" t="s">
        <v>185</v>
      </c>
      <c r="Q59" s="51" t="s">
        <v>185</v>
      </c>
      <c r="R59" s="51" t="s">
        <v>185</v>
      </c>
      <c r="S59" s="207" t="s">
        <v>185</v>
      </c>
      <c r="T59" s="207"/>
    </row>
    <row r="60" spans="1:20" ht="12.75">
      <c r="A60" s="156" t="s">
        <v>106</v>
      </c>
      <c r="B60" s="156"/>
      <c r="C60" s="156"/>
      <c r="D60" s="156"/>
      <c r="E60" s="156"/>
      <c r="L60" s="207" t="s">
        <v>140</v>
      </c>
      <c r="M60" s="207"/>
      <c r="N60" s="207"/>
      <c r="O60" s="207"/>
      <c r="P60" s="51" t="s">
        <v>185</v>
      </c>
      <c r="Q60" s="51" t="s">
        <v>185</v>
      </c>
      <c r="R60" s="51" t="s">
        <v>185</v>
      </c>
      <c r="S60" s="207" t="s">
        <v>185</v>
      </c>
      <c r="T60" s="207"/>
    </row>
    <row r="61" spans="1:20" ht="12.75">
      <c r="A61" s="156" t="s">
        <v>107</v>
      </c>
      <c r="B61" s="156"/>
      <c r="C61" s="156"/>
      <c r="D61" s="156"/>
      <c r="E61" s="156"/>
      <c r="L61" s="207" t="s">
        <v>141</v>
      </c>
      <c r="M61" s="207"/>
      <c r="N61" s="207"/>
      <c r="O61" s="207"/>
      <c r="P61" s="51" t="s">
        <v>185</v>
      </c>
      <c r="Q61" s="51" t="s">
        <v>185</v>
      </c>
      <c r="R61" s="51" t="s">
        <v>185</v>
      </c>
      <c r="S61" s="207" t="s">
        <v>185</v>
      </c>
      <c r="T61" s="207"/>
    </row>
    <row r="62" spans="1:20" ht="12.75">
      <c r="A62" s="26"/>
      <c r="B62" s="26"/>
      <c r="C62" s="76"/>
      <c r="D62" s="26"/>
      <c r="E62" s="26"/>
      <c r="L62" s="207" t="s">
        <v>199</v>
      </c>
      <c r="M62" s="207"/>
      <c r="N62" s="207"/>
      <c r="O62" s="207"/>
      <c r="P62" s="51" t="s">
        <v>185</v>
      </c>
      <c r="Q62" s="51" t="s">
        <v>185</v>
      </c>
      <c r="R62" s="51" t="s">
        <v>185</v>
      </c>
      <c r="S62" s="207" t="s">
        <v>185</v>
      </c>
      <c r="T62" s="207"/>
    </row>
    <row r="63" spans="1:20" ht="12.75">
      <c r="A63" s="32" t="s">
        <v>126</v>
      </c>
      <c r="L63" s="207" t="s">
        <v>232</v>
      </c>
      <c r="M63" s="207"/>
      <c r="N63" s="207"/>
      <c r="O63" s="207"/>
      <c r="P63" s="51" t="s">
        <v>185</v>
      </c>
      <c r="Q63" s="51" t="s">
        <v>185</v>
      </c>
      <c r="R63" s="51" t="s">
        <v>185</v>
      </c>
      <c r="S63" s="207" t="s">
        <v>185</v>
      </c>
      <c r="T63" s="207"/>
    </row>
    <row r="64" spans="1:20" ht="12.75">
      <c r="A64" s="156" t="s">
        <v>63</v>
      </c>
      <c r="B64" s="156"/>
      <c r="C64" s="156"/>
      <c r="D64" s="156"/>
      <c r="E64" s="156"/>
      <c r="L64" s="207" t="s">
        <v>197</v>
      </c>
      <c r="M64" s="207"/>
      <c r="N64" s="207"/>
      <c r="O64" s="207"/>
      <c r="P64" s="51" t="s">
        <v>185</v>
      </c>
      <c r="Q64" s="51" t="s">
        <v>185</v>
      </c>
      <c r="R64" s="51" t="s">
        <v>185</v>
      </c>
      <c r="S64" s="207" t="s">
        <v>185</v>
      </c>
      <c r="T64" s="207"/>
    </row>
    <row r="65" spans="1:20" ht="12.75" customHeight="1">
      <c r="A65" s="156" t="s">
        <v>64</v>
      </c>
      <c r="B65" s="156"/>
      <c r="C65" s="156"/>
      <c r="D65" s="156"/>
      <c r="E65" s="156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12.75" customHeight="1">
      <c r="A66" s="156" t="s">
        <v>65</v>
      </c>
      <c r="B66" s="156"/>
      <c r="C66" s="156"/>
      <c r="D66" s="156"/>
      <c r="E66" s="156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12.75">
      <c r="A67" s="156" t="s">
        <v>66</v>
      </c>
      <c r="B67" s="156"/>
      <c r="C67" s="156"/>
      <c r="D67" s="156"/>
      <c r="E67" s="156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12.75">
      <c r="A68" s="156" t="s">
        <v>67</v>
      </c>
      <c r="B68" s="156"/>
      <c r="C68" s="156"/>
      <c r="D68" s="156"/>
      <c r="E68" s="156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2.75">
      <c r="A69" s="156" t="s">
        <v>68</v>
      </c>
      <c r="B69" s="156"/>
      <c r="C69" s="156"/>
      <c r="D69" s="156"/>
      <c r="E69" s="156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2.75">
      <c r="A70" s="26"/>
      <c r="B70" s="26"/>
      <c r="C70" s="76"/>
      <c r="D70" s="26"/>
      <c r="E70" s="26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2.75">
      <c r="A71" s="32" t="s">
        <v>215</v>
      </c>
      <c r="L71" s="18"/>
      <c r="M71" s="18"/>
      <c r="N71" s="18"/>
      <c r="O71" s="18"/>
      <c r="P71" s="18"/>
      <c r="Q71" s="18"/>
      <c r="R71" s="18"/>
      <c r="S71" s="18"/>
      <c r="T71" s="18"/>
    </row>
    <row r="72" spans="1:9" s="18" customFormat="1" ht="12.75">
      <c r="A72" s="191" t="s">
        <v>216</v>
      </c>
      <c r="B72" s="191"/>
      <c r="C72" s="191"/>
      <c r="D72" s="1"/>
      <c r="E72" s="1"/>
      <c r="F72" s="1"/>
      <c r="G72" s="1"/>
      <c r="H72" s="1"/>
      <c r="I72" s="1"/>
    </row>
    <row r="73" spans="1:9" s="18" customFormat="1" ht="12.75">
      <c r="A73" s="191" t="s">
        <v>217</v>
      </c>
      <c r="B73" s="191"/>
      <c r="C73" s="191"/>
      <c r="D73" s="1"/>
      <c r="E73" s="1"/>
      <c r="F73" s="1"/>
      <c r="G73" s="1"/>
      <c r="H73" s="1"/>
      <c r="I73" s="1"/>
    </row>
    <row r="74" spans="1:9" s="18" customFormat="1" ht="12.75">
      <c r="A74" s="191" t="s">
        <v>218</v>
      </c>
      <c r="B74" s="191"/>
      <c r="C74" s="191"/>
      <c r="D74" s="1"/>
      <c r="E74" s="1"/>
      <c r="F74" s="1"/>
      <c r="G74" s="1"/>
      <c r="H74" s="1"/>
      <c r="I74" s="1"/>
    </row>
    <row r="75" spans="1:9" s="18" customFormat="1" ht="12.75">
      <c r="A75" s="191" t="s">
        <v>219</v>
      </c>
      <c r="B75" s="191"/>
      <c r="C75" s="191"/>
      <c r="D75" s="1"/>
      <c r="E75" s="1"/>
      <c r="F75" s="1"/>
      <c r="G75" s="1"/>
      <c r="H75" s="1"/>
      <c r="I75" s="1"/>
    </row>
    <row r="76" spans="1:9" s="18" customFormat="1" ht="12.75">
      <c r="A76" s="191" t="s">
        <v>220</v>
      </c>
      <c r="B76" s="191"/>
      <c r="C76" s="191"/>
      <c r="D76" s="1"/>
      <c r="E76" s="1"/>
      <c r="F76" s="1"/>
      <c r="G76" s="1"/>
      <c r="H76" s="1"/>
      <c r="I76" s="1"/>
    </row>
    <row r="77" spans="1:20" s="18" customFormat="1" ht="12.75">
      <c r="A77" s="156"/>
      <c r="B77" s="156"/>
      <c r="C77" s="156"/>
      <c r="D77" s="156"/>
      <c r="E77" s="156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8" customFormat="1" ht="12.75">
      <c r="A78" s="156"/>
      <c r="B78" s="156"/>
      <c r="C78" s="156"/>
      <c r="D78" s="156"/>
      <c r="E78" s="156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8" customFormat="1" ht="12.75">
      <c r="A79" s="156"/>
      <c r="B79" s="156"/>
      <c r="C79" s="156"/>
      <c r="D79" s="156"/>
      <c r="E79" s="156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8" customFormat="1" ht="12.75">
      <c r="A80" s="1"/>
      <c r="B80" s="1"/>
      <c r="C80" s="72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8" customFormat="1" ht="12.75">
      <c r="A81" s="1"/>
      <c r="B81" s="1"/>
      <c r="C81" s="72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8" customFormat="1" ht="12.75">
      <c r="A82" s="1"/>
      <c r="B82" s="1"/>
      <c r="C82" s="72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8" customFormat="1" ht="12.75">
      <c r="A83" s="1"/>
      <c r="B83" s="1"/>
      <c r="C83" s="72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8" customFormat="1" ht="12.75">
      <c r="A84" s="1"/>
      <c r="B84" s="1"/>
      <c r="C84" s="72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8" customFormat="1" ht="12.75" customHeight="1">
      <c r="A85" s="1"/>
      <c r="B85" s="1"/>
      <c r="C85" s="72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8" customFormat="1" ht="12.75" customHeight="1">
      <c r="A86" s="1"/>
      <c r="B86" s="1"/>
      <c r="C86" s="72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8" customFormat="1" ht="12.75" customHeight="1">
      <c r="A87" s="1"/>
      <c r="B87" s="1"/>
      <c r="C87" s="72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18" customFormat="1" ht="12.75" customHeight="1">
      <c r="A88" s="1"/>
      <c r="B88" s="1"/>
      <c r="C88" s="72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0" s="18" customFormat="1" ht="12.75" customHeight="1">
      <c r="A89" s="1"/>
      <c r="B89" s="1"/>
      <c r="C89" s="72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0" s="18" customFormat="1" ht="12.75">
      <c r="A90" s="1"/>
      <c r="B90" s="1"/>
      <c r="C90" s="72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0" s="18" customFormat="1" ht="12.75">
      <c r="A91" s="1"/>
      <c r="B91" s="1"/>
      <c r="C91" s="72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0" s="18" customFormat="1" ht="12.75">
      <c r="A92" s="1"/>
      <c r="B92" s="1"/>
      <c r="C92" s="72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0" s="18" customFormat="1" ht="12.75">
      <c r="A93" s="1"/>
      <c r="B93" s="1"/>
      <c r="C93" s="72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0" s="18" customFormat="1" ht="12.75">
      <c r="A94" s="1"/>
      <c r="B94" s="1"/>
      <c r="C94" s="72"/>
      <c r="D94" s="1"/>
      <c r="E94" s="1"/>
      <c r="F94" s="1"/>
      <c r="G94" s="1"/>
      <c r="H94" s="1"/>
      <c r="I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18" customFormat="1" ht="12.75">
      <c r="A95" s="1"/>
      <c r="B95" s="1"/>
      <c r="C95" s="72"/>
      <c r="D95" s="1"/>
      <c r="E95" s="1"/>
      <c r="F95" s="1"/>
      <c r="G95" s="1"/>
      <c r="H95" s="1"/>
      <c r="I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18" customFormat="1" ht="12.75">
      <c r="A96" s="1"/>
      <c r="B96" s="1"/>
      <c r="C96" s="72"/>
      <c r="D96" s="1"/>
      <c r="E96" s="1"/>
      <c r="F96" s="1"/>
      <c r="G96" s="1"/>
      <c r="H96" s="1"/>
      <c r="I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18" customFormat="1" ht="12.75">
      <c r="A97" s="1"/>
      <c r="B97" s="1"/>
      <c r="C97" s="72"/>
      <c r="D97" s="1"/>
      <c r="E97" s="1"/>
      <c r="F97" s="1"/>
      <c r="G97" s="1"/>
      <c r="H97" s="1"/>
      <c r="I97" s="1"/>
      <c r="L97" s="1"/>
      <c r="M97" s="1"/>
      <c r="N97" s="1"/>
      <c r="O97" s="1"/>
      <c r="P97" s="1"/>
      <c r="Q97" s="1"/>
      <c r="R97" s="1"/>
      <c r="S97" s="1"/>
      <c r="T97" s="1"/>
    </row>
    <row r="98" spans="1:21" s="18" customFormat="1" ht="12.75">
      <c r="A98" s="1"/>
      <c r="B98" s="1"/>
      <c r="C98" s="72"/>
      <c r="D98" s="1"/>
      <c r="E98" s="1"/>
      <c r="F98" s="1"/>
      <c r="G98" s="1"/>
      <c r="H98" s="1"/>
      <c r="I98" s="1"/>
      <c r="L98" s="1"/>
      <c r="M98" s="1"/>
      <c r="N98" s="1"/>
      <c r="O98" s="1"/>
      <c r="P98" s="1"/>
      <c r="Q98" s="1"/>
      <c r="R98" s="1"/>
      <c r="S98" s="1"/>
      <c r="T98" s="1"/>
      <c r="U98" s="37"/>
    </row>
    <row r="99" spans="1:20" s="18" customFormat="1" ht="12.75">
      <c r="A99" s="1"/>
      <c r="B99" s="1"/>
      <c r="C99" s="72"/>
      <c r="D99" s="1"/>
      <c r="E99" s="1"/>
      <c r="F99" s="1"/>
      <c r="G99" s="1"/>
      <c r="H99" s="1"/>
      <c r="I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18" customFormat="1" ht="12.75">
      <c r="A100" s="1"/>
      <c r="B100" s="1"/>
      <c r="C100" s="72"/>
      <c r="D100" s="1"/>
      <c r="E100" s="1"/>
      <c r="F100" s="1"/>
      <c r="G100" s="1"/>
      <c r="H100" s="1"/>
      <c r="I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18" customFormat="1" ht="12.75">
      <c r="A101" s="1"/>
      <c r="B101" s="1"/>
      <c r="C101" s="72"/>
      <c r="D101" s="1"/>
      <c r="E101" s="1"/>
      <c r="F101" s="1"/>
      <c r="G101" s="1"/>
      <c r="H101" s="1"/>
      <c r="I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s="18" customFormat="1" ht="12.75">
      <c r="A102" s="1"/>
      <c r="B102" s="1"/>
      <c r="C102" s="72"/>
      <c r="D102" s="1"/>
      <c r="E102" s="1"/>
      <c r="F102" s="1"/>
      <c r="G102" s="1"/>
      <c r="H102" s="1"/>
      <c r="I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s="18" customFormat="1" ht="12.75">
      <c r="A103" s="1"/>
      <c r="B103" s="1"/>
      <c r="C103" s="72"/>
      <c r="D103" s="1"/>
      <c r="E103" s="1"/>
      <c r="F103" s="1"/>
      <c r="G103" s="1"/>
      <c r="H103" s="1"/>
      <c r="I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18" customFormat="1" ht="12.75">
      <c r="A104" s="1"/>
      <c r="B104" s="1"/>
      <c r="C104" s="72"/>
      <c r="D104" s="1"/>
      <c r="E104" s="1"/>
      <c r="F104" s="1"/>
      <c r="G104" s="1"/>
      <c r="H104" s="1"/>
      <c r="I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s="18" customFormat="1" ht="12.75">
      <c r="A105" s="1"/>
      <c r="B105" s="1"/>
      <c r="C105" s="72"/>
      <c r="D105" s="1"/>
      <c r="E105" s="1"/>
      <c r="F105" s="1"/>
      <c r="G105" s="1"/>
      <c r="H105" s="1"/>
      <c r="I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s="18" customFormat="1" ht="12.75">
      <c r="A106" s="1"/>
      <c r="B106" s="1"/>
      <c r="C106" s="72"/>
      <c r="D106" s="1"/>
      <c r="E106" s="1"/>
      <c r="F106" s="1"/>
      <c r="G106" s="1"/>
      <c r="H106" s="1"/>
      <c r="I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s="18" customFormat="1" ht="12.75">
      <c r="A107" s="1"/>
      <c r="B107" s="1"/>
      <c r="C107" s="72"/>
      <c r="D107" s="1"/>
      <c r="E107" s="1"/>
      <c r="F107" s="1"/>
      <c r="G107" s="1"/>
      <c r="H107" s="1"/>
      <c r="I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s="18" customFormat="1" ht="12.75">
      <c r="A108" s="1"/>
      <c r="B108" s="1"/>
      <c r="C108" s="72"/>
      <c r="D108" s="1"/>
      <c r="E108" s="1"/>
      <c r="F108" s="1"/>
      <c r="G108" s="1"/>
      <c r="H108" s="1"/>
      <c r="I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s="18" customFormat="1" ht="12.75">
      <c r="A109" s="1"/>
      <c r="B109" s="1"/>
      <c r="C109" s="72"/>
      <c r="D109" s="1"/>
      <c r="E109" s="1"/>
      <c r="F109" s="1"/>
      <c r="G109" s="1"/>
      <c r="H109" s="1"/>
      <c r="I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s="18" customFormat="1" ht="12.75">
      <c r="A110" s="1"/>
      <c r="B110" s="1"/>
      <c r="C110" s="72"/>
      <c r="D110" s="1"/>
      <c r="E110" s="1"/>
      <c r="F110" s="1"/>
      <c r="G110" s="1"/>
      <c r="H110" s="1"/>
      <c r="I110" s="1"/>
      <c r="L110" s="1"/>
      <c r="M110" s="1"/>
      <c r="N110" s="1"/>
      <c r="O110" s="1"/>
      <c r="P110" s="1"/>
      <c r="Q110" s="1"/>
      <c r="R110" s="1"/>
      <c r="S110" s="1"/>
      <c r="T110" s="1"/>
    </row>
    <row r="111" ht="12.75">
      <c r="K111" s="18"/>
    </row>
    <row r="112" ht="12.75">
      <c r="K112" s="18"/>
    </row>
    <row r="113" ht="12.75">
      <c r="K113" s="18"/>
    </row>
    <row r="114" ht="12.75">
      <c r="K114" s="18"/>
    </row>
    <row r="115" ht="12.75">
      <c r="K115" s="18"/>
    </row>
    <row r="116" ht="12.75">
      <c r="K116" s="18"/>
    </row>
    <row r="117" ht="12.75">
      <c r="K117" s="18"/>
    </row>
    <row r="118" ht="12.75">
      <c r="K118" s="18"/>
    </row>
    <row r="119" ht="12.75">
      <c r="K119" s="18"/>
    </row>
    <row r="120" ht="12.75">
      <c r="K120" s="18"/>
    </row>
    <row r="121" ht="12.75">
      <c r="K121" s="18"/>
    </row>
    <row r="122" ht="12.75">
      <c r="K122" s="18"/>
    </row>
    <row r="123" ht="12.75">
      <c r="K123" s="18"/>
    </row>
    <row r="124" ht="12.75">
      <c r="K124" s="18"/>
    </row>
    <row r="125" ht="12.75">
      <c r="K125" s="18"/>
    </row>
    <row r="126" ht="12.75">
      <c r="K126" s="18"/>
    </row>
    <row r="127" ht="12.75" customHeight="1">
      <c r="K127" s="18"/>
    </row>
    <row r="128" ht="12.75">
      <c r="K128" s="18"/>
    </row>
    <row r="129" ht="12.75" customHeight="1">
      <c r="K129" s="18"/>
    </row>
    <row r="130" ht="12.75">
      <c r="K130" s="18"/>
    </row>
    <row r="131" ht="12.75">
      <c r="K131" s="18"/>
    </row>
    <row r="132" ht="12.75">
      <c r="K132" s="18"/>
    </row>
    <row r="133" ht="12.75">
      <c r="K133" s="18"/>
    </row>
    <row r="134" ht="12.75">
      <c r="K134" s="18"/>
    </row>
    <row r="135" ht="12.75">
      <c r="K135" s="18"/>
    </row>
    <row r="136" ht="12.75">
      <c r="K136" s="18"/>
    </row>
    <row r="137" ht="12.75">
      <c r="K137" s="18"/>
    </row>
    <row r="138" ht="12.75">
      <c r="K138" s="18"/>
    </row>
    <row r="139" ht="12.75">
      <c r="K139" s="18"/>
    </row>
    <row r="140" ht="12.75">
      <c r="K140" s="18"/>
    </row>
  </sheetData>
  <sheetProtection/>
  <mergeCells count="83">
    <mergeCell ref="L53:T53"/>
    <mergeCell ref="L61:O61"/>
    <mergeCell ref="A56:J56"/>
    <mergeCell ref="A76:C76"/>
    <mergeCell ref="S63:T63"/>
    <mergeCell ref="S64:T64"/>
    <mergeCell ref="S59:T59"/>
    <mergeCell ref="S60:T60"/>
    <mergeCell ref="A65:E65"/>
    <mergeCell ref="A66:E66"/>
    <mergeCell ref="S62:T62"/>
    <mergeCell ref="L56:T56"/>
    <mergeCell ref="L63:O63"/>
    <mergeCell ref="Y6:Y8"/>
    <mergeCell ref="A75:C75"/>
    <mergeCell ref="A42:N42"/>
    <mergeCell ref="A43:M43"/>
    <mergeCell ref="L58:O58"/>
    <mergeCell ref="L64:O64"/>
    <mergeCell ref="A64:E64"/>
    <mergeCell ref="S57:T57"/>
    <mergeCell ref="L57:O57"/>
    <mergeCell ref="L60:O60"/>
    <mergeCell ref="L55:O55"/>
    <mergeCell ref="L59:O59"/>
    <mergeCell ref="S61:T61"/>
    <mergeCell ref="S58:T58"/>
    <mergeCell ref="L54:P54"/>
    <mergeCell ref="A79:E79"/>
    <mergeCell ref="A59:E59"/>
    <mergeCell ref="A60:E60"/>
    <mergeCell ref="A61:E61"/>
    <mergeCell ref="A77:E77"/>
    <mergeCell ref="A78:E78"/>
    <mergeCell ref="L62:O62"/>
    <mergeCell ref="A67:E67"/>
    <mergeCell ref="A68:E68"/>
    <mergeCell ref="P6:X6"/>
    <mergeCell ref="A69:E69"/>
    <mergeCell ref="A72:C72"/>
    <mergeCell ref="A73:C73"/>
    <mergeCell ref="A74:C74"/>
    <mergeCell ref="A1:T1"/>
    <mergeCell ref="A2:T2"/>
    <mergeCell ref="A4:T4"/>
    <mergeCell ref="B6:B8"/>
    <mergeCell ref="N6:N8"/>
    <mergeCell ref="Q7:Q8"/>
    <mergeCell ref="A45:M45"/>
    <mergeCell ref="A38:N38"/>
    <mergeCell ref="Q36:S36"/>
    <mergeCell ref="Q37:S37"/>
    <mergeCell ref="S7:S8"/>
    <mergeCell ref="J7:J8"/>
    <mergeCell ref="A37:N37"/>
    <mergeCell ref="C6:C8"/>
    <mergeCell ref="A6:A8"/>
    <mergeCell ref="A40:N40"/>
    <mergeCell ref="K6:K8"/>
    <mergeCell ref="A39:N39"/>
    <mergeCell ref="H7:H8"/>
    <mergeCell ref="E6:E8"/>
    <mergeCell ref="M6:M8"/>
    <mergeCell ref="V7:V8"/>
    <mergeCell ref="T7:T8"/>
    <mergeCell ref="F6:F8"/>
    <mergeCell ref="R7:R8"/>
    <mergeCell ref="L6:L8"/>
    <mergeCell ref="U7:U8"/>
    <mergeCell ref="P7:P8"/>
    <mergeCell ref="G6:G8"/>
    <mergeCell ref="O6:O8"/>
    <mergeCell ref="I7:I8"/>
    <mergeCell ref="A53:J53"/>
    <mergeCell ref="A44:M44"/>
    <mergeCell ref="A48:N48"/>
    <mergeCell ref="D6:D8"/>
    <mergeCell ref="A47:M47"/>
    <mergeCell ref="A41:J41"/>
    <mergeCell ref="A49:M49"/>
    <mergeCell ref="A50:M50"/>
    <mergeCell ref="H6:J6"/>
    <mergeCell ref="A46:M4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65" zoomScaleNormal="65" zoomScalePageLayoutView="0" workbookViewId="0" topLeftCell="A1">
      <selection activeCell="H11" sqref="H11:H34"/>
    </sheetView>
  </sheetViews>
  <sheetFormatPr defaultColWidth="9.140625" defaultRowHeight="12.75"/>
  <cols>
    <col min="1" max="1" width="27.7109375" style="1" customWidth="1"/>
    <col min="2" max="2" width="22.7109375" style="1" customWidth="1"/>
    <col min="3" max="3" width="105.140625" style="1" customWidth="1"/>
    <col min="4" max="4" width="46.00390625" style="1" bestFit="1" customWidth="1"/>
    <col min="5" max="5" width="22.7109375" style="1" bestFit="1" customWidth="1"/>
    <col min="6" max="6" width="28.8515625" style="1" bestFit="1" customWidth="1"/>
    <col min="7" max="7" width="11.57421875" style="72" bestFit="1" customWidth="1"/>
    <col min="8" max="8" width="22.7109375" style="1" bestFit="1" customWidth="1"/>
    <col min="9" max="9" width="13.8515625" style="1" bestFit="1" customWidth="1"/>
    <col min="10" max="10" width="18.00390625" style="1" bestFit="1" customWidth="1"/>
    <col min="11" max="11" width="22.00390625" style="72" bestFit="1" customWidth="1"/>
    <col min="12" max="12" width="12.57421875" style="1" customWidth="1"/>
    <col min="13" max="13" width="13.00390625" style="1" customWidth="1"/>
    <col min="14" max="14" width="25.421875" style="1" customWidth="1"/>
    <col min="15" max="15" width="20.28125" style="1" customWidth="1"/>
    <col min="16" max="16384" width="9.140625" style="1" customWidth="1"/>
  </cols>
  <sheetData>
    <row r="1" spans="1:14" ht="18.75">
      <c r="A1" s="154" t="s">
        <v>369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8.75">
      <c r="A2" s="154" t="s">
        <v>258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1" ht="15.75">
      <c r="A3" s="164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4" ht="18">
      <c r="A4" s="165" t="s">
        <v>84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</row>
    <row r="5" spans="1:13" ht="18">
      <c r="A5" s="28"/>
      <c r="B5" s="17"/>
      <c r="C5" s="17"/>
      <c r="D5" s="17"/>
      <c r="E5" s="17"/>
      <c r="F5" s="17"/>
      <c r="G5" s="71"/>
      <c r="H5" s="17"/>
      <c r="I5" s="17"/>
      <c r="J5" s="17"/>
      <c r="K5" s="71"/>
      <c r="L5" s="17"/>
      <c r="M5" s="17"/>
    </row>
    <row r="7" spans="1:15" ht="12.75" customHeight="1">
      <c r="A7" s="168" t="s">
        <v>138</v>
      </c>
      <c r="B7" s="166" t="s">
        <v>17</v>
      </c>
      <c r="C7" s="159" t="s">
        <v>18</v>
      </c>
      <c r="D7" s="159" t="s">
        <v>122</v>
      </c>
      <c r="E7" s="166" t="s">
        <v>19</v>
      </c>
      <c r="F7" s="166" t="s">
        <v>20</v>
      </c>
      <c r="G7" s="200" t="s">
        <v>21</v>
      </c>
      <c r="H7" s="159" t="s">
        <v>50</v>
      </c>
      <c r="I7" s="219" t="s">
        <v>49</v>
      </c>
      <c r="J7" s="219" t="s">
        <v>22</v>
      </c>
      <c r="K7" s="200" t="s">
        <v>48</v>
      </c>
      <c r="L7" s="159" t="s">
        <v>58</v>
      </c>
      <c r="M7" s="159"/>
      <c r="N7" s="168" t="s">
        <v>221</v>
      </c>
      <c r="O7" s="168" t="s">
        <v>398</v>
      </c>
    </row>
    <row r="8" spans="1:15" ht="12.75">
      <c r="A8" s="220"/>
      <c r="B8" s="167"/>
      <c r="C8" s="170"/>
      <c r="D8" s="159"/>
      <c r="E8" s="167"/>
      <c r="F8" s="167"/>
      <c r="G8" s="195"/>
      <c r="H8" s="170"/>
      <c r="I8" s="219"/>
      <c r="J8" s="219"/>
      <c r="K8" s="195"/>
      <c r="L8" s="168" t="s">
        <v>59</v>
      </c>
      <c r="M8" s="168" t="s">
        <v>60</v>
      </c>
      <c r="N8" s="188"/>
      <c r="O8" s="188"/>
    </row>
    <row r="9" spans="1:15" ht="12.75">
      <c r="A9" s="189"/>
      <c r="B9" s="167"/>
      <c r="C9" s="170"/>
      <c r="D9" s="159"/>
      <c r="E9" s="167"/>
      <c r="F9" s="167"/>
      <c r="G9" s="195"/>
      <c r="H9" s="170"/>
      <c r="I9" s="219"/>
      <c r="J9" s="219"/>
      <c r="K9" s="195"/>
      <c r="L9" s="169"/>
      <c r="M9" s="169"/>
      <c r="N9" s="169"/>
      <c r="O9" s="169"/>
    </row>
    <row r="10" spans="1:15" ht="12.75">
      <c r="A10" s="21" t="s">
        <v>127</v>
      </c>
      <c r="B10" s="2" t="s">
        <v>148</v>
      </c>
      <c r="C10" s="2" t="s">
        <v>148</v>
      </c>
      <c r="D10" s="2" t="s">
        <v>148</v>
      </c>
      <c r="E10" s="2" t="s">
        <v>148</v>
      </c>
      <c r="F10" s="2" t="s">
        <v>148</v>
      </c>
      <c r="G10" s="42" t="s">
        <v>74</v>
      </c>
      <c r="H10" s="2" t="s">
        <v>148</v>
      </c>
      <c r="I10" s="2" t="s">
        <v>28</v>
      </c>
      <c r="J10" s="2" t="s">
        <v>28</v>
      </c>
      <c r="K10" s="42" t="s">
        <v>73</v>
      </c>
      <c r="L10" s="2" t="s">
        <v>53</v>
      </c>
      <c r="M10" s="2" t="s">
        <v>54</v>
      </c>
      <c r="N10" s="2" t="s">
        <v>148</v>
      </c>
      <c r="O10" s="139"/>
    </row>
    <row r="11" spans="1:15" ht="47.25" customHeight="1">
      <c r="A11" s="66" t="s">
        <v>376</v>
      </c>
      <c r="B11" s="75"/>
      <c r="C11" s="60" t="s">
        <v>260</v>
      </c>
      <c r="D11" s="57" t="s">
        <v>245</v>
      </c>
      <c r="E11" s="53">
        <f>'Scheda D'!P10</f>
        <v>0</v>
      </c>
      <c r="F11" s="53">
        <v>450000</v>
      </c>
      <c r="G11" s="41" t="s">
        <v>255</v>
      </c>
      <c r="H11" s="69">
        <v>2</v>
      </c>
      <c r="I11" s="10" t="s">
        <v>257</v>
      </c>
      <c r="J11" s="10" t="s">
        <v>257</v>
      </c>
      <c r="K11" s="69">
        <v>4</v>
      </c>
      <c r="L11" s="35"/>
      <c r="M11" s="35"/>
      <c r="N11" s="35"/>
      <c r="O11" s="142" t="s">
        <v>385</v>
      </c>
    </row>
    <row r="12" spans="1:15" ht="47.25" customHeight="1">
      <c r="A12" s="66" t="s">
        <v>282</v>
      </c>
      <c r="B12" s="75"/>
      <c r="C12" s="60" t="s">
        <v>261</v>
      </c>
      <c r="D12" s="57" t="s">
        <v>245</v>
      </c>
      <c r="E12" s="53">
        <f>'Scheda D'!P11</f>
        <v>0</v>
      </c>
      <c r="F12" s="53">
        <v>94615</v>
      </c>
      <c r="G12" s="41" t="s">
        <v>279</v>
      </c>
      <c r="H12" s="69">
        <v>2</v>
      </c>
      <c r="I12" s="10" t="s">
        <v>257</v>
      </c>
      <c r="J12" s="10" t="s">
        <v>257</v>
      </c>
      <c r="K12" s="69">
        <v>4</v>
      </c>
      <c r="L12" s="35"/>
      <c r="M12" s="35"/>
      <c r="N12" s="35"/>
      <c r="O12" s="21" t="s">
        <v>385</v>
      </c>
    </row>
    <row r="13" spans="1:15" ht="47.25" customHeight="1">
      <c r="A13" s="66" t="s">
        <v>283</v>
      </c>
      <c r="B13" s="75"/>
      <c r="C13" s="60" t="s">
        <v>262</v>
      </c>
      <c r="D13" s="57" t="s">
        <v>245</v>
      </c>
      <c r="E13" s="53">
        <f>'Scheda D'!P12</f>
        <v>0</v>
      </c>
      <c r="F13" s="53">
        <v>150000</v>
      </c>
      <c r="G13" s="41" t="s">
        <v>280</v>
      </c>
      <c r="H13" s="69">
        <v>2</v>
      </c>
      <c r="I13" s="10" t="s">
        <v>257</v>
      </c>
      <c r="J13" s="10" t="s">
        <v>257</v>
      </c>
      <c r="K13" s="69">
        <v>4</v>
      </c>
      <c r="L13" s="35"/>
      <c r="M13" s="35"/>
      <c r="N13" s="35"/>
      <c r="O13" s="142" t="s">
        <v>400</v>
      </c>
    </row>
    <row r="14" spans="1:15" ht="47.25" customHeight="1">
      <c r="A14" s="66" t="s">
        <v>284</v>
      </c>
      <c r="B14" s="75"/>
      <c r="C14" s="60" t="s">
        <v>263</v>
      </c>
      <c r="D14" s="57" t="s">
        <v>245</v>
      </c>
      <c r="E14" s="53">
        <f>'Scheda D'!P13</f>
        <v>30000</v>
      </c>
      <c r="F14" s="53">
        <v>630000</v>
      </c>
      <c r="G14" s="41" t="s">
        <v>280</v>
      </c>
      <c r="H14" s="69">
        <v>2</v>
      </c>
      <c r="I14" s="10" t="s">
        <v>257</v>
      </c>
      <c r="J14" s="10" t="s">
        <v>257</v>
      </c>
      <c r="K14" s="69">
        <v>1</v>
      </c>
      <c r="L14" s="35"/>
      <c r="M14" s="35"/>
      <c r="N14" s="35"/>
      <c r="O14" s="142" t="s">
        <v>400</v>
      </c>
    </row>
    <row r="15" spans="1:15" ht="47.25" customHeight="1">
      <c r="A15" s="66" t="s">
        <v>285</v>
      </c>
      <c r="B15" s="75"/>
      <c r="C15" s="60" t="s">
        <v>264</v>
      </c>
      <c r="D15" s="57" t="s">
        <v>245</v>
      </c>
      <c r="E15" s="53">
        <f>'Scheda D'!P14</f>
        <v>0</v>
      </c>
      <c r="F15" s="53">
        <v>136916.65</v>
      </c>
      <c r="G15" s="41" t="s">
        <v>256</v>
      </c>
      <c r="H15" s="69">
        <v>2</v>
      </c>
      <c r="I15" s="10" t="s">
        <v>257</v>
      </c>
      <c r="J15" s="10" t="s">
        <v>257</v>
      </c>
      <c r="K15" s="69">
        <v>4</v>
      </c>
      <c r="L15" s="35"/>
      <c r="M15" s="35"/>
      <c r="N15" s="35"/>
      <c r="O15" s="21" t="s">
        <v>385</v>
      </c>
    </row>
    <row r="16" spans="1:15" ht="47.25" customHeight="1">
      <c r="A16" s="66" t="s">
        <v>286</v>
      </c>
      <c r="B16" s="75" t="s">
        <v>281</v>
      </c>
      <c r="C16" s="68" t="s">
        <v>405</v>
      </c>
      <c r="D16" s="57" t="s">
        <v>245</v>
      </c>
      <c r="E16" s="53">
        <f>'Scheda D'!P15</f>
        <v>0</v>
      </c>
      <c r="F16" s="53">
        <v>172031.58</v>
      </c>
      <c r="G16" s="41" t="s">
        <v>256</v>
      </c>
      <c r="H16" s="69">
        <v>2</v>
      </c>
      <c r="I16" s="10" t="s">
        <v>257</v>
      </c>
      <c r="J16" s="10" t="s">
        <v>257</v>
      </c>
      <c r="K16" s="69">
        <v>2</v>
      </c>
      <c r="L16" s="35"/>
      <c r="M16" s="35"/>
      <c r="N16" s="35"/>
      <c r="O16" s="142" t="s">
        <v>399</v>
      </c>
    </row>
    <row r="17" spans="1:15" ht="47.25" customHeight="1">
      <c r="A17" s="66" t="s">
        <v>300</v>
      </c>
      <c r="B17" s="75"/>
      <c r="C17" s="77" t="s">
        <v>266</v>
      </c>
      <c r="D17" s="57" t="s">
        <v>245</v>
      </c>
      <c r="E17" s="53">
        <f>'Scheda D'!P16</f>
        <v>0</v>
      </c>
      <c r="F17" s="53">
        <v>3000000</v>
      </c>
      <c r="G17" s="41" t="s">
        <v>279</v>
      </c>
      <c r="H17" s="69">
        <v>2</v>
      </c>
      <c r="I17" s="10" t="s">
        <v>257</v>
      </c>
      <c r="J17" s="10" t="s">
        <v>257</v>
      </c>
      <c r="K17" s="69">
        <v>2</v>
      </c>
      <c r="L17" s="35"/>
      <c r="M17" s="35"/>
      <c r="N17" s="35"/>
      <c r="O17" s="142" t="s">
        <v>399</v>
      </c>
    </row>
    <row r="18" spans="1:15" ht="47.25" customHeight="1">
      <c r="A18" s="66" t="s">
        <v>287</v>
      </c>
      <c r="B18" s="75"/>
      <c r="C18" s="77" t="s">
        <v>277</v>
      </c>
      <c r="D18" s="57" t="s">
        <v>245</v>
      </c>
      <c r="E18" s="53">
        <f>'Scheda D'!P17</f>
        <v>25000</v>
      </c>
      <c r="F18" s="53">
        <v>437500</v>
      </c>
      <c r="G18" s="41" t="s">
        <v>256</v>
      </c>
      <c r="H18" s="69">
        <v>1</v>
      </c>
      <c r="I18" s="10" t="s">
        <v>257</v>
      </c>
      <c r="J18" s="10" t="s">
        <v>257</v>
      </c>
      <c r="K18" s="69">
        <v>4</v>
      </c>
      <c r="L18" s="35"/>
      <c r="M18" s="35"/>
      <c r="N18" s="35"/>
      <c r="O18" s="21" t="s">
        <v>385</v>
      </c>
    </row>
    <row r="19" spans="1:15" ht="47.25" customHeight="1">
      <c r="A19" s="66" t="s">
        <v>377</v>
      </c>
      <c r="B19" s="75"/>
      <c r="C19" s="78" t="s">
        <v>278</v>
      </c>
      <c r="D19" s="57" t="s">
        <v>245</v>
      </c>
      <c r="E19" s="53">
        <f>'Scheda D'!P18</f>
        <v>25000</v>
      </c>
      <c r="F19" s="53">
        <v>262500</v>
      </c>
      <c r="G19" s="41" t="s">
        <v>256</v>
      </c>
      <c r="H19" s="69">
        <v>1</v>
      </c>
      <c r="I19" s="10" t="s">
        <v>257</v>
      </c>
      <c r="J19" s="10" t="s">
        <v>257</v>
      </c>
      <c r="K19" s="69">
        <v>4</v>
      </c>
      <c r="L19" s="35"/>
      <c r="M19" s="35"/>
      <c r="N19" s="35"/>
      <c r="O19" s="21" t="s">
        <v>385</v>
      </c>
    </row>
    <row r="20" spans="1:15" ht="47.25" customHeight="1">
      <c r="A20" s="66" t="s">
        <v>288</v>
      </c>
      <c r="B20" s="75"/>
      <c r="C20" s="77" t="s">
        <v>267</v>
      </c>
      <c r="D20" s="57" t="s">
        <v>245</v>
      </c>
      <c r="E20" s="53">
        <f>'Scheda D'!P19</f>
        <v>0</v>
      </c>
      <c r="F20" s="53">
        <v>125000</v>
      </c>
      <c r="G20" s="41" t="s">
        <v>256</v>
      </c>
      <c r="H20" s="69">
        <v>2</v>
      </c>
      <c r="I20" s="10" t="s">
        <v>257</v>
      </c>
      <c r="J20" s="10" t="s">
        <v>257</v>
      </c>
      <c r="K20" s="69">
        <v>1</v>
      </c>
      <c r="L20" s="35"/>
      <c r="M20" s="35"/>
      <c r="N20" s="35"/>
      <c r="O20" s="21" t="s">
        <v>385</v>
      </c>
    </row>
    <row r="21" spans="1:15" ht="47.25" customHeight="1">
      <c r="A21" s="66" t="s">
        <v>289</v>
      </c>
      <c r="B21" s="75"/>
      <c r="C21" s="67" t="s">
        <v>268</v>
      </c>
      <c r="D21" s="57" t="s">
        <v>245</v>
      </c>
      <c r="E21" s="53">
        <f>'Scheda D'!P20</f>
        <v>0</v>
      </c>
      <c r="F21" s="53">
        <v>75000</v>
      </c>
      <c r="G21" s="41" t="s">
        <v>256</v>
      </c>
      <c r="H21" s="69">
        <v>2</v>
      </c>
      <c r="I21" s="10" t="s">
        <v>257</v>
      </c>
      <c r="J21" s="10" t="s">
        <v>257</v>
      </c>
      <c r="K21" s="69">
        <v>1</v>
      </c>
      <c r="L21" s="35"/>
      <c r="M21" s="35"/>
      <c r="N21" s="35"/>
      <c r="O21" s="21" t="s">
        <v>385</v>
      </c>
    </row>
    <row r="22" spans="1:15" ht="47.25" customHeight="1">
      <c r="A22" s="66" t="s">
        <v>290</v>
      </c>
      <c r="B22" s="75"/>
      <c r="C22" s="67" t="s">
        <v>269</v>
      </c>
      <c r="D22" s="57" t="s">
        <v>245</v>
      </c>
      <c r="E22" s="53">
        <f>'Scheda D'!P21</f>
        <v>0</v>
      </c>
      <c r="F22" s="53">
        <v>120000</v>
      </c>
      <c r="G22" s="41" t="s">
        <v>256</v>
      </c>
      <c r="H22" s="69">
        <v>2</v>
      </c>
      <c r="I22" s="10" t="s">
        <v>257</v>
      </c>
      <c r="J22" s="10" t="s">
        <v>257</v>
      </c>
      <c r="K22" s="69">
        <v>1</v>
      </c>
      <c r="L22" s="35"/>
      <c r="M22" s="35"/>
      <c r="N22" s="35"/>
      <c r="O22" s="21" t="s">
        <v>385</v>
      </c>
    </row>
    <row r="23" spans="1:15" ht="47.25" customHeight="1">
      <c r="A23" s="66" t="s">
        <v>291</v>
      </c>
      <c r="B23" s="75"/>
      <c r="C23" s="67" t="s">
        <v>270</v>
      </c>
      <c r="D23" s="57" t="s">
        <v>245</v>
      </c>
      <c r="E23" s="53">
        <f>'Scheda D'!P22</f>
        <v>0</v>
      </c>
      <c r="F23" s="53">
        <v>160000</v>
      </c>
      <c r="G23" s="41" t="s">
        <v>256</v>
      </c>
      <c r="H23" s="69">
        <v>2</v>
      </c>
      <c r="I23" s="10" t="s">
        <v>257</v>
      </c>
      <c r="J23" s="10" t="s">
        <v>257</v>
      </c>
      <c r="K23" s="69">
        <v>1</v>
      </c>
      <c r="L23" s="35"/>
      <c r="M23" s="35"/>
      <c r="N23" s="35"/>
      <c r="O23" s="21" t="s">
        <v>385</v>
      </c>
    </row>
    <row r="24" spans="1:15" ht="47.25" customHeight="1">
      <c r="A24" s="66" t="s">
        <v>292</v>
      </c>
      <c r="B24" s="75"/>
      <c r="C24" s="67" t="s">
        <v>271</v>
      </c>
      <c r="D24" s="57" t="s">
        <v>245</v>
      </c>
      <c r="E24" s="53">
        <f>'Scheda D'!P23</f>
        <v>0</v>
      </c>
      <c r="F24" s="53">
        <v>55000</v>
      </c>
      <c r="G24" s="41" t="s">
        <v>256</v>
      </c>
      <c r="H24" s="69">
        <v>2</v>
      </c>
      <c r="I24" s="10" t="s">
        <v>257</v>
      </c>
      <c r="J24" s="10" t="s">
        <v>257</v>
      </c>
      <c r="K24" s="69">
        <v>1</v>
      </c>
      <c r="L24" s="35"/>
      <c r="M24" s="35"/>
      <c r="N24" s="35"/>
      <c r="O24" s="21" t="s">
        <v>385</v>
      </c>
    </row>
    <row r="25" spans="1:15" ht="47.25" customHeight="1">
      <c r="A25" s="66" t="s">
        <v>293</v>
      </c>
      <c r="B25" s="75"/>
      <c r="C25" s="67" t="s">
        <v>272</v>
      </c>
      <c r="D25" s="57" t="s">
        <v>245</v>
      </c>
      <c r="E25" s="53">
        <f>'Scheda D'!P24</f>
        <v>0</v>
      </c>
      <c r="F25" s="53">
        <v>91000</v>
      </c>
      <c r="G25" s="41" t="s">
        <v>256</v>
      </c>
      <c r="H25" s="69">
        <v>2</v>
      </c>
      <c r="I25" s="10" t="s">
        <v>257</v>
      </c>
      <c r="J25" s="10" t="s">
        <v>257</v>
      </c>
      <c r="K25" s="69">
        <v>1</v>
      </c>
      <c r="L25" s="35"/>
      <c r="M25" s="35"/>
      <c r="N25" s="35"/>
      <c r="O25" s="21" t="s">
        <v>385</v>
      </c>
    </row>
    <row r="26" spans="1:15" ht="47.25" customHeight="1">
      <c r="A26" s="66" t="s">
        <v>294</v>
      </c>
      <c r="B26" s="75"/>
      <c r="C26" s="67" t="s">
        <v>273</v>
      </c>
      <c r="D26" s="57" t="s">
        <v>245</v>
      </c>
      <c r="E26" s="53">
        <f>'Scheda D'!P25</f>
        <v>0</v>
      </c>
      <c r="F26" s="53">
        <v>150000</v>
      </c>
      <c r="G26" s="41" t="s">
        <v>256</v>
      </c>
      <c r="H26" s="69">
        <v>2</v>
      </c>
      <c r="I26" s="10" t="s">
        <v>257</v>
      </c>
      <c r="J26" s="10" t="s">
        <v>257</v>
      </c>
      <c r="K26" s="69">
        <v>1</v>
      </c>
      <c r="L26" s="35"/>
      <c r="M26" s="35"/>
      <c r="N26" s="35"/>
      <c r="O26" s="21" t="s">
        <v>385</v>
      </c>
    </row>
    <row r="27" spans="1:15" ht="47.25" customHeight="1">
      <c r="A27" s="66" t="s">
        <v>295</v>
      </c>
      <c r="B27" s="75"/>
      <c r="C27" s="67" t="s">
        <v>274</v>
      </c>
      <c r="D27" s="57" t="s">
        <v>245</v>
      </c>
      <c r="E27" s="53">
        <f>'Scheda D'!P26</f>
        <v>0</v>
      </c>
      <c r="F27" s="53">
        <v>99000</v>
      </c>
      <c r="G27" s="41" t="s">
        <v>256</v>
      </c>
      <c r="H27" s="69">
        <v>2</v>
      </c>
      <c r="I27" s="10" t="s">
        <v>257</v>
      </c>
      <c r="J27" s="10" t="s">
        <v>257</v>
      </c>
      <c r="K27" s="69">
        <v>1</v>
      </c>
      <c r="L27" s="35"/>
      <c r="M27" s="35"/>
      <c r="N27" s="35"/>
      <c r="O27" s="21" t="s">
        <v>385</v>
      </c>
    </row>
    <row r="28" spans="1:15" ht="47.25" customHeight="1">
      <c r="A28" s="66" t="s">
        <v>296</v>
      </c>
      <c r="B28" s="75"/>
      <c r="C28" s="67" t="s">
        <v>275</v>
      </c>
      <c r="D28" s="57" t="s">
        <v>245</v>
      </c>
      <c r="E28" s="53">
        <f>'Scheda D'!P27</f>
        <v>0</v>
      </c>
      <c r="F28" s="53">
        <v>125000</v>
      </c>
      <c r="G28" s="41" t="s">
        <v>256</v>
      </c>
      <c r="H28" s="69">
        <v>2</v>
      </c>
      <c r="I28" s="10" t="s">
        <v>257</v>
      </c>
      <c r="J28" s="10" t="s">
        <v>257</v>
      </c>
      <c r="K28" s="69">
        <v>1</v>
      </c>
      <c r="L28" s="35"/>
      <c r="M28" s="35"/>
      <c r="N28" s="35"/>
      <c r="O28" s="21" t="s">
        <v>385</v>
      </c>
    </row>
    <row r="29" spans="1:15" ht="47.25" customHeight="1">
      <c r="A29" s="66" t="s">
        <v>297</v>
      </c>
      <c r="B29" s="75"/>
      <c r="C29" s="67" t="s">
        <v>276</v>
      </c>
      <c r="D29" s="57" t="s">
        <v>245</v>
      </c>
      <c r="E29" s="53">
        <f>'Scheda D'!P28</f>
        <v>0</v>
      </c>
      <c r="F29" s="53">
        <v>150000</v>
      </c>
      <c r="G29" s="41" t="s">
        <v>256</v>
      </c>
      <c r="H29" s="69">
        <v>2</v>
      </c>
      <c r="I29" s="10" t="s">
        <v>257</v>
      </c>
      <c r="J29" s="10" t="s">
        <v>257</v>
      </c>
      <c r="K29" s="69">
        <v>1</v>
      </c>
      <c r="L29" s="35"/>
      <c r="M29" s="35"/>
      <c r="N29" s="35"/>
      <c r="O29" s="21" t="s">
        <v>385</v>
      </c>
    </row>
    <row r="30" spans="1:15" ht="47.25" customHeight="1">
      <c r="A30" s="66" t="s">
        <v>298</v>
      </c>
      <c r="B30" s="75" t="s">
        <v>306</v>
      </c>
      <c r="C30" s="60" t="s">
        <v>304</v>
      </c>
      <c r="D30" s="57" t="s">
        <v>245</v>
      </c>
      <c r="E30" s="53">
        <v>199800</v>
      </c>
      <c r="F30" s="53">
        <f>999000-49950</f>
        <v>949050</v>
      </c>
      <c r="G30" s="41" t="s">
        <v>255</v>
      </c>
      <c r="H30" s="69">
        <v>1</v>
      </c>
      <c r="I30" s="10" t="s">
        <v>257</v>
      </c>
      <c r="J30" s="10" t="s">
        <v>257</v>
      </c>
      <c r="K30" s="69">
        <v>1</v>
      </c>
      <c r="L30" s="35"/>
      <c r="M30" s="35"/>
      <c r="N30" s="35"/>
      <c r="O30" s="142" t="s">
        <v>399</v>
      </c>
    </row>
    <row r="31" spans="1:15" s="72" customFormat="1" ht="47.25" customHeight="1">
      <c r="A31" s="135" t="s">
        <v>299</v>
      </c>
      <c r="B31" s="75" t="s">
        <v>360</v>
      </c>
      <c r="C31" s="68" t="s">
        <v>374</v>
      </c>
      <c r="D31" s="136" t="s">
        <v>245</v>
      </c>
      <c r="E31" s="53">
        <v>0</v>
      </c>
      <c r="F31" s="53">
        <f>1000000-90000</f>
        <v>910000</v>
      </c>
      <c r="G31" s="41" t="s">
        <v>255</v>
      </c>
      <c r="H31" s="69">
        <v>1</v>
      </c>
      <c r="I31" s="69" t="s">
        <v>246</v>
      </c>
      <c r="J31" s="69" t="s">
        <v>246</v>
      </c>
      <c r="K31" s="69">
        <v>1</v>
      </c>
      <c r="L31" s="118"/>
      <c r="M31" s="118"/>
      <c r="N31" s="118"/>
      <c r="O31" s="38" t="s">
        <v>399</v>
      </c>
    </row>
    <row r="32" spans="1:15" s="72" customFormat="1" ht="47.25" customHeight="1">
      <c r="A32" s="135" t="s">
        <v>302</v>
      </c>
      <c r="B32" s="75" t="s">
        <v>362</v>
      </c>
      <c r="C32" s="68" t="s">
        <v>361</v>
      </c>
      <c r="D32" s="136" t="s">
        <v>245</v>
      </c>
      <c r="E32" s="53">
        <v>0</v>
      </c>
      <c r="F32" s="53">
        <f>1000000-90000</f>
        <v>910000</v>
      </c>
      <c r="G32" s="41" t="s">
        <v>255</v>
      </c>
      <c r="H32" s="69">
        <v>1</v>
      </c>
      <c r="I32" s="69" t="s">
        <v>246</v>
      </c>
      <c r="J32" s="69" t="s">
        <v>246</v>
      </c>
      <c r="K32" s="69">
        <v>1</v>
      </c>
      <c r="L32" s="118"/>
      <c r="M32" s="118"/>
      <c r="N32" s="118"/>
      <c r="O32" s="38" t="s">
        <v>399</v>
      </c>
    </row>
    <row r="33" spans="1:15" s="72" customFormat="1" ht="47.25" customHeight="1">
      <c r="A33" s="135" t="s">
        <v>305</v>
      </c>
      <c r="B33" s="75" t="s">
        <v>363</v>
      </c>
      <c r="C33" s="68" t="s">
        <v>375</v>
      </c>
      <c r="D33" s="136" t="s">
        <v>245</v>
      </c>
      <c r="E33" s="53">
        <v>0</v>
      </c>
      <c r="F33" s="53">
        <f>1000000-90000</f>
        <v>910000</v>
      </c>
      <c r="G33" s="41" t="s">
        <v>255</v>
      </c>
      <c r="H33" s="69">
        <v>1</v>
      </c>
      <c r="I33" s="69" t="s">
        <v>246</v>
      </c>
      <c r="J33" s="69" t="s">
        <v>246</v>
      </c>
      <c r="K33" s="69">
        <v>1</v>
      </c>
      <c r="L33" s="118"/>
      <c r="M33" s="118"/>
      <c r="N33" s="118"/>
      <c r="O33" s="38" t="s">
        <v>399</v>
      </c>
    </row>
    <row r="34" spans="1:15" s="72" customFormat="1" ht="47.25" customHeight="1">
      <c r="A34" s="135" t="s">
        <v>401</v>
      </c>
      <c r="B34" s="75" t="s">
        <v>402</v>
      </c>
      <c r="C34" s="68" t="s">
        <v>403</v>
      </c>
      <c r="D34" s="136" t="s">
        <v>245</v>
      </c>
      <c r="E34" s="53">
        <v>74617</v>
      </c>
      <c r="F34" s="53">
        <v>149234</v>
      </c>
      <c r="G34" s="41" t="s">
        <v>255</v>
      </c>
      <c r="H34" s="69">
        <v>1</v>
      </c>
      <c r="I34" s="69" t="s">
        <v>246</v>
      </c>
      <c r="J34" s="69" t="s">
        <v>246</v>
      </c>
      <c r="K34" s="69">
        <v>4</v>
      </c>
      <c r="L34" s="118"/>
      <c r="M34" s="118"/>
      <c r="N34" s="118"/>
      <c r="O34" s="38" t="s">
        <v>399</v>
      </c>
    </row>
    <row r="35" spans="5:6" ht="47.25" customHeight="1">
      <c r="E35" s="64">
        <f>SUM(E11:E34)</f>
        <v>354417</v>
      </c>
      <c r="F35" s="64">
        <f>SUM(F11:F34)</f>
        <v>10311847.23</v>
      </c>
    </row>
    <row r="39" spans="9:11" ht="12.75">
      <c r="I39" s="157" t="s">
        <v>149</v>
      </c>
      <c r="J39" s="157"/>
      <c r="K39" s="157"/>
    </row>
    <row r="40" spans="9:11" ht="12.75">
      <c r="I40" s="158" t="s">
        <v>243</v>
      </c>
      <c r="J40" s="158"/>
      <c r="K40" s="158"/>
    </row>
    <row r="41" spans="1:14" ht="12.75">
      <c r="A41" s="171" t="s">
        <v>222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4" ht="12.75">
      <c r="A42" s="25"/>
      <c r="B42" s="25"/>
      <c r="C42" s="25"/>
      <c r="D42" s="25"/>
      <c r="E42" s="25"/>
      <c r="F42" s="25"/>
      <c r="G42" s="73"/>
      <c r="H42" s="25"/>
      <c r="I42" s="25"/>
      <c r="J42" s="25"/>
      <c r="K42" s="73"/>
      <c r="L42" s="25"/>
      <c r="M42" s="25"/>
      <c r="N42" s="25"/>
    </row>
    <row r="43" ht="12.75">
      <c r="A43" s="33" t="s">
        <v>157</v>
      </c>
    </row>
    <row r="44" spans="1:11" ht="12.75">
      <c r="A44" s="156" t="s">
        <v>23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</row>
    <row r="45" spans="1:11" ht="12.75">
      <c r="A45" s="171" t="s">
        <v>75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2" ht="12.75">
      <c r="A46" s="156" t="s">
        <v>77</v>
      </c>
      <c r="B46" s="156"/>
      <c r="C46" s="156"/>
      <c r="J46" s="5"/>
      <c r="K46" s="74"/>
      <c r="L46" s="5"/>
    </row>
    <row r="47" spans="1:12" ht="12.75">
      <c r="A47" s="156" t="s">
        <v>24</v>
      </c>
      <c r="B47" s="156"/>
      <c r="C47" s="156"/>
      <c r="J47" s="5"/>
      <c r="K47" s="74"/>
      <c r="L47" s="5"/>
    </row>
    <row r="48" spans="1:3" ht="12.75">
      <c r="A48" s="156" t="s">
        <v>62</v>
      </c>
      <c r="B48" s="156"/>
      <c r="C48" s="156"/>
    </row>
    <row r="49" spans="1:3" ht="12.75">
      <c r="A49" s="156" t="s">
        <v>76</v>
      </c>
      <c r="B49" s="156"/>
      <c r="C49" s="156"/>
    </row>
    <row r="50" spans="1:3" ht="12.75">
      <c r="A50" s="156" t="s">
        <v>78</v>
      </c>
      <c r="B50" s="156"/>
      <c r="C50" s="156"/>
    </row>
    <row r="51" spans="1:3" ht="12.75">
      <c r="A51" s="156" t="s">
        <v>79</v>
      </c>
      <c r="B51" s="156"/>
      <c r="C51" s="156"/>
    </row>
    <row r="52" spans="1:3" ht="12.75">
      <c r="A52" s="156" t="s">
        <v>112</v>
      </c>
      <c r="B52" s="156"/>
      <c r="C52" s="156"/>
    </row>
    <row r="54" ht="12.75">
      <c r="A54" s="33" t="s">
        <v>73</v>
      </c>
    </row>
    <row r="55" spans="1:11" ht="12.75">
      <c r="A55" s="156" t="s">
        <v>101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</row>
    <row r="56" spans="1:11" ht="12.75">
      <c r="A56" s="156" t="s">
        <v>102</v>
      </c>
      <c r="B56" s="156"/>
      <c r="C56" s="156"/>
      <c r="D56" s="156"/>
      <c r="E56" s="156"/>
      <c r="F56" s="156"/>
      <c r="G56" s="156"/>
      <c r="H56" s="156"/>
      <c r="I56" s="156"/>
      <c r="J56" s="156"/>
      <c r="K56" s="156"/>
    </row>
    <row r="57" spans="1:2" ht="12.75">
      <c r="A57" s="156" t="s">
        <v>99</v>
      </c>
      <c r="B57" s="156"/>
    </row>
    <row r="58" spans="1:2" ht="12.75">
      <c r="A58" s="156" t="s">
        <v>100</v>
      </c>
      <c r="B58" s="156"/>
    </row>
  </sheetData>
  <sheetProtection/>
  <mergeCells count="36">
    <mergeCell ref="O7:O9"/>
    <mergeCell ref="A51:C51"/>
    <mergeCell ref="A56:K56"/>
    <mergeCell ref="G7:G9"/>
    <mergeCell ref="E7:E9"/>
    <mergeCell ref="A7:A9"/>
    <mergeCell ref="F7:F9"/>
    <mergeCell ref="H7:H9"/>
    <mergeCell ref="A58:B58"/>
    <mergeCell ref="A44:K44"/>
    <mergeCell ref="A45:K45"/>
    <mergeCell ref="A46:C46"/>
    <mergeCell ref="A47:C47"/>
    <mergeCell ref="A55:K55"/>
    <mergeCell ref="A49:C49"/>
    <mergeCell ref="A48:C48"/>
    <mergeCell ref="A50:C50"/>
    <mergeCell ref="A52:C52"/>
    <mergeCell ref="A57:B57"/>
    <mergeCell ref="A41:N41"/>
    <mergeCell ref="K7:K9"/>
    <mergeCell ref="J7:J9"/>
    <mergeCell ref="I7:I9"/>
    <mergeCell ref="M8:M9"/>
    <mergeCell ref="L8:L9"/>
    <mergeCell ref="L7:M7"/>
    <mergeCell ref="B7:B9"/>
    <mergeCell ref="C7:C9"/>
    <mergeCell ref="A3:K3"/>
    <mergeCell ref="I39:K39"/>
    <mergeCell ref="I40:K40"/>
    <mergeCell ref="A1:N1"/>
    <mergeCell ref="A2:N2"/>
    <mergeCell ref="A4:N4"/>
    <mergeCell ref="N7:N9"/>
    <mergeCell ref="D7:D9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7">
      <selection activeCell="B14" sqref="B14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154" t="s">
        <v>370</v>
      </c>
      <c r="B1" s="154"/>
      <c r="C1" s="154"/>
      <c r="D1" s="154"/>
      <c r="E1" s="154"/>
      <c r="F1" s="154"/>
    </row>
    <row r="2" spans="1:6" ht="18.75">
      <c r="A2" s="154" t="s">
        <v>301</v>
      </c>
      <c r="B2" s="154"/>
      <c r="C2" s="154"/>
      <c r="D2" s="154"/>
      <c r="E2" s="154"/>
      <c r="F2" s="154"/>
    </row>
    <row r="3" spans="1:5" ht="15.75">
      <c r="A3" s="164" t="s">
        <v>0</v>
      </c>
      <c r="B3" s="163"/>
      <c r="C3" s="163"/>
      <c r="D3" s="163"/>
      <c r="E3" s="163"/>
    </row>
    <row r="4" spans="1:6" ht="18">
      <c r="A4" s="165" t="s">
        <v>214</v>
      </c>
      <c r="B4" s="165"/>
      <c r="C4" s="165"/>
      <c r="D4" s="165"/>
      <c r="E4" s="165"/>
      <c r="F4" s="165"/>
    </row>
    <row r="5" spans="1:6" ht="18">
      <c r="A5" s="165" t="s">
        <v>213</v>
      </c>
      <c r="B5" s="165"/>
      <c r="C5" s="165"/>
      <c r="D5" s="165"/>
      <c r="E5" s="165"/>
      <c r="F5" s="165"/>
    </row>
    <row r="7" spans="1:6" ht="12.75" customHeight="1">
      <c r="A7" s="168" t="s">
        <v>138</v>
      </c>
      <c r="B7" s="166" t="s">
        <v>17</v>
      </c>
      <c r="C7" s="159" t="s">
        <v>18</v>
      </c>
      <c r="D7" s="166" t="s">
        <v>20</v>
      </c>
      <c r="E7" s="159" t="s">
        <v>50</v>
      </c>
      <c r="F7" s="159" t="s">
        <v>145</v>
      </c>
    </row>
    <row r="8" spans="1:6" ht="12.75">
      <c r="A8" s="188"/>
      <c r="B8" s="167"/>
      <c r="C8" s="170"/>
      <c r="D8" s="167"/>
      <c r="E8" s="170"/>
      <c r="F8" s="170"/>
    </row>
    <row r="9" spans="1:6" ht="12.75" customHeight="1">
      <c r="A9" s="188"/>
      <c r="B9" s="167"/>
      <c r="C9" s="170"/>
      <c r="D9" s="167"/>
      <c r="E9" s="170"/>
      <c r="F9" s="170"/>
    </row>
    <row r="10" spans="1:6" ht="12.75">
      <c r="A10" s="169"/>
      <c r="B10" s="167"/>
      <c r="C10" s="170"/>
      <c r="D10" s="167"/>
      <c r="E10" s="170"/>
      <c r="F10" s="170"/>
    </row>
    <row r="11" spans="1:6" ht="50.25" customHeight="1">
      <c r="A11" s="21" t="s">
        <v>127</v>
      </c>
      <c r="B11" s="10" t="s">
        <v>61</v>
      </c>
      <c r="C11" s="10" t="s">
        <v>61</v>
      </c>
      <c r="D11" s="10" t="s">
        <v>61</v>
      </c>
      <c r="E11" s="2" t="s">
        <v>148</v>
      </c>
      <c r="F11" s="2" t="s">
        <v>54</v>
      </c>
    </row>
    <row r="12" spans="1:6" ht="50.25" customHeight="1">
      <c r="A12" s="21"/>
      <c r="B12" s="10"/>
      <c r="C12" s="10"/>
      <c r="D12" s="10"/>
      <c r="E12" s="2"/>
      <c r="F12" s="2"/>
    </row>
    <row r="13" spans="1:6" ht="50.25" customHeight="1">
      <c r="A13" s="21"/>
      <c r="B13" s="10"/>
      <c r="C13" s="10"/>
      <c r="D13" s="10"/>
      <c r="E13" s="2"/>
      <c r="F13" s="2"/>
    </row>
    <row r="14" spans="1:6" ht="50.25" customHeight="1">
      <c r="A14" s="21"/>
      <c r="B14" s="10"/>
      <c r="C14" s="10"/>
      <c r="D14" s="10"/>
      <c r="E14" s="2"/>
      <c r="F14" s="2"/>
    </row>
    <row r="15" spans="1:6" ht="50.25" customHeight="1">
      <c r="A15" s="21"/>
      <c r="B15" s="10"/>
      <c r="C15" s="10"/>
      <c r="D15" s="10"/>
      <c r="E15" s="2"/>
      <c r="F15" s="2"/>
    </row>
    <row r="16" spans="1:6" ht="50.25" customHeight="1">
      <c r="A16" s="21"/>
      <c r="B16" s="10"/>
      <c r="C16" s="10"/>
      <c r="D16" s="10"/>
      <c r="E16" s="2"/>
      <c r="F16" s="2"/>
    </row>
    <row r="17" spans="1:6" ht="50.25" customHeight="1">
      <c r="A17" s="21"/>
      <c r="B17" s="10"/>
      <c r="C17" s="10"/>
      <c r="D17" s="10"/>
      <c r="E17" s="2"/>
      <c r="F17" s="2"/>
    </row>
    <row r="18" spans="1:6" ht="50.25" customHeight="1">
      <c r="A18" s="21"/>
      <c r="B18" s="10"/>
      <c r="C18" s="10"/>
      <c r="D18" s="10"/>
      <c r="E18" s="2"/>
      <c r="F18" s="2"/>
    </row>
    <row r="20" spans="1:6" ht="12.75">
      <c r="A20" s="12"/>
      <c r="B20" s="17"/>
      <c r="C20" s="17"/>
      <c r="D20" s="157" t="s">
        <v>149</v>
      </c>
      <c r="E20" s="157"/>
      <c r="F20" s="157"/>
    </row>
    <row r="21" spans="4:6" ht="12.75">
      <c r="D21" s="158" t="s">
        <v>243</v>
      </c>
      <c r="E21" s="158"/>
      <c r="F21" s="158"/>
    </row>
    <row r="22" ht="12.75">
      <c r="D22" s="5"/>
    </row>
    <row r="26" spans="1:2" ht="30" customHeight="1">
      <c r="A26" s="174" t="s">
        <v>147</v>
      </c>
      <c r="B26" s="174"/>
    </row>
    <row r="27" spans="1:2" ht="39" customHeight="1">
      <c r="A27" s="174"/>
      <c r="B27" s="174"/>
    </row>
  </sheetData>
  <sheetProtection/>
  <mergeCells count="15">
    <mergeCell ref="C7:C10"/>
    <mergeCell ref="A4:F4"/>
    <mergeCell ref="A5:F5"/>
    <mergeCell ref="D20:F20"/>
    <mergeCell ref="D21:F21"/>
    <mergeCell ref="A1:F1"/>
    <mergeCell ref="A2:F2"/>
    <mergeCell ref="F7:F10"/>
    <mergeCell ref="D7:D10"/>
    <mergeCell ref="E7:E10"/>
    <mergeCell ref="A27:B27"/>
    <mergeCell ref="A3:E3"/>
    <mergeCell ref="A26:B26"/>
    <mergeCell ref="B7:B10"/>
    <mergeCell ref="A7:A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4">
      <selection activeCell="G21" sqref="G21"/>
    </sheetView>
  </sheetViews>
  <sheetFormatPr defaultColWidth="9.140625" defaultRowHeight="12.75"/>
  <cols>
    <col min="1" max="1" width="69.8515625" style="83" bestFit="1" customWidth="1"/>
    <col min="2" max="3" width="15.57421875" style="83" bestFit="1" customWidth="1"/>
    <col min="4" max="4" width="30.7109375" style="83" customWidth="1"/>
    <col min="5" max="16384" width="9.140625" style="83" customWidth="1"/>
  </cols>
  <sheetData>
    <row r="1" spans="1:6" ht="36.75" customHeight="1">
      <c r="A1" s="224" t="s">
        <v>371</v>
      </c>
      <c r="B1" s="224"/>
      <c r="C1" s="224"/>
      <c r="D1" s="224"/>
      <c r="E1" s="82"/>
      <c r="F1" s="82"/>
    </row>
    <row r="2" spans="1:4" ht="18.75">
      <c r="A2" s="225" t="s">
        <v>359</v>
      </c>
      <c r="B2" s="222"/>
      <c r="C2" s="222"/>
      <c r="D2" s="222"/>
    </row>
    <row r="3" spans="1:4" ht="15.75">
      <c r="A3" s="226" t="s">
        <v>0</v>
      </c>
      <c r="B3" s="227"/>
      <c r="C3" s="227"/>
      <c r="D3" s="227"/>
    </row>
    <row r="4" spans="1:4" ht="18.75">
      <c r="A4" s="228" t="s">
        <v>25</v>
      </c>
      <c r="B4" s="227"/>
      <c r="C4" s="227"/>
      <c r="D4" s="227"/>
    </row>
    <row r="5" spans="1:4" ht="12.75">
      <c r="A5" s="84"/>
      <c r="B5" s="84"/>
      <c r="C5" s="84"/>
      <c r="D5" s="84"/>
    </row>
    <row r="6" spans="1:4" ht="12.75">
      <c r="A6" s="229" t="s">
        <v>1</v>
      </c>
      <c r="B6" s="229" t="s">
        <v>2</v>
      </c>
      <c r="C6" s="230"/>
      <c r="D6" s="230"/>
    </row>
    <row r="7" spans="1:4" ht="12.75">
      <c r="A7" s="230"/>
      <c r="B7" s="229" t="s">
        <v>3</v>
      </c>
      <c r="C7" s="230"/>
      <c r="D7" s="229" t="s">
        <v>4</v>
      </c>
    </row>
    <row r="8" spans="1:4" ht="12.75">
      <c r="A8" s="230"/>
      <c r="B8" s="85" t="s">
        <v>5</v>
      </c>
      <c r="C8" s="85" t="s">
        <v>6</v>
      </c>
      <c r="D8" s="230"/>
    </row>
    <row r="9" spans="1:4" ht="12.75">
      <c r="A9" s="86" t="s">
        <v>80</v>
      </c>
      <c r="B9" s="84">
        <f>'ALLEGATO II SCHEDA B'!Q10+'ALLEGATO II SCHEDA B'!Q11+'ALLEGATO II SCHEDA B'!Q12</f>
        <v>450000</v>
      </c>
      <c r="C9" s="87">
        <v>0</v>
      </c>
      <c r="D9" s="88">
        <f>SUM(B9:C9)</f>
        <v>450000</v>
      </c>
    </row>
    <row r="10" spans="1:4" ht="12.75">
      <c r="A10" s="86" t="s">
        <v>81</v>
      </c>
      <c r="B10" s="88">
        <v>0</v>
      </c>
      <c r="C10" s="88">
        <v>0</v>
      </c>
      <c r="D10" s="88">
        <v>0</v>
      </c>
    </row>
    <row r="11" spans="1:7" ht="15.75">
      <c r="A11" s="86" t="s">
        <v>308</v>
      </c>
      <c r="B11" s="88">
        <v>0</v>
      </c>
      <c r="C11" s="88">
        <v>0</v>
      </c>
      <c r="D11" s="88">
        <v>0</v>
      </c>
      <c r="G11" s="6"/>
    </row>
    <row r="12" spans="1:4" ht="12.75">
      <c r="A12" s="86" t="s">
        <v>141</v>
      </c>
      <c r="B12" s="84">
        <v>0</v>
      </c>
      <c r="C12" s="88">
        <v>0</v>
      </c>
      <c r="D12" s="88">
        <f>SUM(B12:C12)</f>
        <v>0</v>
      </c>
    </row>
    <row r="13" spans="1:4" ht="25.5">
      <c r="A13" s="89" t="s">
        <v>85</v>
      </c>
      <c r="B13" s="88">
        <v>0</v>
      </c>
      <c r="C13" s="88">
        <v>0</v>
      </c>
      <c r="D13" s="88">
        <v>0</v>
      </c>
    </row>
    <row r="14" spans="1:4" ht="12.75">
      <c r="A14" s="86" t="s">
        <v>232</v>
      </c>
      <c r="B14" s="88">
        <v>0</v>
      </c>
      <c r="C14" s="88">
        <v>0</v>
      </c>
      <c r="D14" s="88">
        <v>0</v>
      </c>
    </row>
    <row r="15" spans="1:4" ht="12.75">
      <c r="A15" s="86" t="s">
        <v>309</v>
      </c>
      <c r="B15" s="88">
        <f>SUM(B9:B14)</f>
        <v>450000</v>
      </c>
      <c r="C15" s="88">
        <v>0</v>
      </c>
      <c r="D15" s="88">
        <f>D9+D12</f>
        <v>450000</v>
      </c>
    </row>
    <row r="16" spans="1:4" ht="12.75">
      <c r="A16" s="84"/>
      <c r="B16" s="84"/>
      <c r="C16" s="84"/>
      <c r="D16" s="84"/>
    </row>
    <row r="17" spans="1:4" ht="12.75">
      <c r="A17" s="84"/>
      <c r="B17" s="84"/>
      <c r="C17" s="84"/>
      <c r="D17" s="84"/>
    </row>
    <row r="18" spans="1:4" ht="12.75">
      <c r="A18" s="221"/>
      <c r="B18" s="222"/>
      <c r="C18" s="222"/>
      <c r="D18" s="222"/>
    </row>
    <row r="19" spans="1:4" ht="12.75">
      <c r="A19" s="90"/>
      <c r="B19" s="84"/>
      <c r="C19" s="84"/>
      <c r="D19" s="84"/>
    </row>
    <row r="20" spans="1:4" ht="12.75">
      <c r="A20" s="84"/>
      <c r="B20" s="84"/>
      <c r="C20" s="91" t="s">
        <v>149</v>
      </c>
      <c r="D20" s="84"/>
    </row>
    <row r="21" spans="1:4" ht="15.75" customHeight="1">
      <c r="A21" s="84"/>
      <c r="B21" s="84"/>
      <c r="C21" s="91" t="s">
        <v>243</v>
      </c>
      <c r="D21" s="84"/>
    </row>
    <row r="22" spans="1:4" ht="12.75">
      <c r="A22" s="92" t="s">
        <v>26</v>
      </c>
      <c r="B22" s="84"/>
      <c r="C22" s="84"/>
      <c r="D22" s="84"/>
    </row>
    <row r="23" spans="1:4" ht="26.25" customHeight="1">
      <c r="A23" s="223" t="s">
        <v>310</v>
      </c>
      <c r="B23" s="223"/>
      <c r="C23" s="223"/>
      <c r="D23" s="223"/>
    </row>
  </sheetData>
  <sheetProtection/>
  <mergeCells count="10">
    <mergeCell ref="A18:D18"/>
    <mergeCell ref="A23:D23"/>
    <mergeCell ref="A1:D1"/>
    <mergeCell ref="A2:D2"/>
    <mergeCell ref="A3:D3"/>
    <mergeCell ref="A4:D4"/>
    <mergeCell ref="A6:A8"/>
    <mergeCell ref="B6:D6"/>
    <mergeCell ref="B7:C7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K7">
      <selection activeCell="Q12" sqref="Q12"/>
    </sheetView>
  </sheetViews>
  <sheetFormatPr defaultColWidth="9.140625" defaultRowHeight="12.75"/>
  <cols>
    <col min="1" max="1" width="30.28125" style="72" bestFit="1" customWidth="1"/>
    <col min="2" max="2" width="14.421875" style="72" bestFit="1" customWidth="1"/>
    <col min="3" max="3" width="14.57421875" style="72" customWidth="1"/>
    <col min="4" max="4" width="15.8515625" style="72" customWidth="1"/>
    <col min="5" max="5" width="16.28125" style="72" bestFit="1" customWidth="1"/>
    <col min="6" max="6" width="17.140625" style="72" customWidth="1"/>
    <col min="7" max="7" width="13.140625" style="72" customWidth="1"/>
    <col min="8" max="8" width="12.140625" style="72" customWidth="1"/>
    <col min="9" max="9" width="15.57421875" style="72" customWidth="1"/>
    <col min="10" max="10" width="14.421875" style="72" customWidth="1"/>
    <col min="11" max="11" width="12.7109375" style="72" customWidth="1"/>
    <col min="12" max="12" width="16.8515625" style="72" customWidth="1"/>
    <col min="13" max="13" width="12.57421875" style="72" customWidth="1"/>
    <col min="14" max="14" width="17.00390625" style="72" customWidth="1"/>
    <col min="15" max="16" width="13.140625" style="72" customWidth="1"/>
    <col min="17" max="17" width="12.57421875" style="72" customWidth="1"/>
    <col min="18" max="18" width="12.7109375" style="72" customWidth="1"/>
    <col min="19" max="19" width="13.28125" style="72" customWidth="1"/>
    <col min="20" max="20" width="12.7109375" style="72" customWidth="1"/>
    <col min="21" max="21" width="15.00390625" style="72" customWidth="1"/>
    <col min="22" max="22" width="10.7109375" style="72" customWidth="1"/>
    <col min="23" max="23" width="13.421875" style="72" customWidth="1"/>
    <col min="24" max="24" width="18.28125" style="72" customWidth="1"/>
    <col min="25" max="25" width="20.28125" style="72" customWidth="1"/>
    <col min="26" max="16384" width="9.140625" style="72" customWidth="1"/>
  </cols>
  <sheetData>
    <row r="1" spans="1:25" ht="18.75">
      <c r="A1" s="234" t="s">
        <v>372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5" ht="18.75">
      <c r="A2" s="235" t="s">
        <v>359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</row>
    <row r="3" spans="1:25" ht="12.7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</row>
    <row r="4" spans="1:25" ht="18.75">
      <c r="A4" s="235" t="s">
        <v>311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8.75">
      <c r="A5" s="94"/>
      <c r="B5" s="94"/>
      <c r="C5" s="94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3"/>
      <c r="V5" s="93"/>
      <c r="W5" s="93"/>
      <c r="X5" s="93"/>
      <c r="Y5" s="93"/>
    </row>
    <row r="6" spans="1:25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</row>
    <row r="7" spans="1:25" ht="70.5" customHeight="1">
      <c r="A7" s="236" t="s">
        <v>312</v>
      </c>
      <c r="B7" s="238" t="s">
        <v>313</v>
      </c>
      <c r="C7" s="238" t="s">
        <v>314</v>
      </c>
      <c r="D7" s="236" t="s">
        <v>121</v>
      </c>
      <c r="E7" s="236" t="s">
        <v>315</v>
      </c>
      <c r="F7" s="231" t="s">
        <v>316</v>
      </c>
      <c r="G7" s="231" t="s">
        <v>317</v>
      </c>
      <c r="H7" s="236" t="s">
        <v>318</v>
      </c>
      <c r="I7" s="256" t="s">
        <v>319</v>
      </c>
      <c r="J7" s="249" t="s">
        <v>320</v>
      </c>
      <c r="K7" s="249" t="s">
        <v>321</v>
      </c>
      <c r="L7" s="231" t="s">
        <v>322</v>
      </c>
      <c r="M7" s="231" t="s">
        <v>323</v>
      </c>
      <c r="N7" s="231" t="s">
        <v>324</v>
      </c>
      <c r="O7" s="254" t="s">
        <v>325</v>
      </c>
      <c r="P7" s="254" t="s">
        <v>326</v>
      </c>
      <c r="Q7" s="249" t="s">
        <v>327</v>
      </c>
      <c r="R7" s="249"/>
      <c r="S7" s="249"/>
      <c r="T7" s="249"/>
      <c r="U7" s="249"/>
      <c r="V7" s="249"/>
      <c r="W7" s="240" t="s">
        <v>328</v>
      </c>
      <c r="X7" s="241"/>
      <c r="Y7" s="242" t="s">
        <v>329</v>
      </c>
    </row>
    <row r="8" spans="1:25" ht="38.25" customHeight="1">
      <c r="A8" s="237"/>
      <c r="B8" s="239"/>
      <c r="C8" s="239"/>
      <c r="D8" s="236"/>
      <c r="E8" s="237"/>
      <c r="F8" s="261"/>
      <c r="G8" s="261"/>
      <c r="H8" s="236"/>
      <c r="I8" s="257"/>
      <c r="J8" s="246"/>
      <c r="K8" s="246"/>
      <c r="L8" s="232"/>
      <c r="M8" s="232"/>
      <c r="N8" s="232"/>
      <c r="O8" s="255"/>
      <c r="P8" s="255"/>
      <c r="Q8" s="244" t="s">
        <v>330</v>
      </c>
      <c r="R8" s="244" t="s">
        <v>331</v>
      </c>
      <c r="S8" s="244" t="s">
        <v>234</v>
      </c>
      <c r="T8" s="245" t="s">
        <v>332</v>
      </c>
      <c r="U8" s="247" t="s">
        <v>333</v>
      </c>
      <c r="V8" s="248"/>
      <c r="W8" s="236" t="s">
        <v>59</v>
      </c>
      <c r="X8" s="236" t="s">
        <v>60</v>
      </c>
      <c r="Y8" s="243"/>
    </row>
    <row r="9" spans="1:25" ht="24" customHeight="1">
      <c r="A9" s="237"/>
      <c r="B9" s="239"/>
      <c r="C9" s="239"/>
      <c r="D9" s="236"/>
      <c r="E9" s="237"/>
      <c r="F9" s="262"/>
      <c r="G9" s="262"/>
      <c r="H9" s="236"/>
      <c r="I9" s="258"/>
      <c r="J9" s="246"/>
      <c r="K9" s="246"/>
      <c r="L9" s="233"/>
      <c r="M9" s="233"/>
      <c r="N9" s="233"/>
      <c r="O9" s="255"/>
      <c r="P9" s="255"/>
      <c r="Q9" s="237"/>
      <c r="R9" s="237"/>
      <c r="S9" s="237"/>
      <c r="T9" s="246"/>
      <c r="U9" s="96" t="s">
        <v>14</v>
      </c>
      <c r="V9" s="96" t="s">
        <v>93</v>
      </c>
      <c r="W9" s="236"/>
      <c r="X9" s="236"/>
      <c r="Y9" s="243"/>
    </row>
    <row r="10" spans="1:25" s="131" customFormat="1" ht="132.75" customHeight="1">
      <c r="A10" s="125" t="s">
        <v>379</v>
      </c>
      <c r="B10" s="125">
        <v>80008550701</v>
      </c>
      <c r="C10" s="125">
        <v>2020</v>
      </c>
      <c r="D10" s="125" t="s">
        <v>378</v>
      </c>
      <c r="E10" s="126" t="s">
        <v>382</v>
      </c>
      <c r="F10" s="124"/>
      <c r="G10" s="119"/>
      <c r="H10" s="121" t="s">
        <v>246</v>
      </c>
      <c r="I10" s="123" t="s">
        <v>385</v>
      </c>
      <c r="J10" s="127" t="s">
        <v>386</v>
      </c>
      <c r="K10" s="128"/>
      <c r="L10" s="132" t="s">
        <v>388</v>
      </c>
      <c r="M10" s="99">
        <v>1</v>
      </c>
      <c r="N10" s="127" t="s">
        <v>392</v>
      </c>
      <c r="O10" s="129" t="s">
        <v>394</v>
      </c>
      <c r="P10" s="129"/>
      <c r="Q10" s="100">
        <v>150000</v>
      </c>
      <c r="R10" s="100">
        <v>0</v>
      </c>
      <c r="S10" s="100"/>
      <c r="T10" s="97"/>
      <c r="U10" s="97"/>
      <c r="V10" s="122"/>
      <c r="W10" s="134">
        <v>244222</v>
      </c>
      <c r="X10" s="120" t="s">
        <v>396</v>
      </c>
      <c r="Y10" s="130"/>
    </row>
    <row r="11" spans="1:25" s="131" customFormat="1" ht="132.75" customHeight="1">
      <c r="A11" s="125" t="s">
        <v>380</v>
      </c>
      <c r="B11" s="125">
        <v>80008550701</v>
      </c>
      <c r="C11" s="125">
        <v>2020</v>
      </c>
      <c r="D11" s="125" t="s">
        <v>378</v>
      </c>
      <c r="E11" s="126" t="s">
        <v>383</v>
      </c>
      <c r="F11" s="124"/>
      <c r="G11" s="119"/>
      <c r="H11" s="121" t="s">
        <v>246</v>
      </c>
      <c r="I11" s="123" t="s">
        <v>385</v>
      </c>
      <c r="J11" s="127" t="s">
        <v>387</v>
      </c>
      <c r="K11" s="128"/>
      <c r="L11" s="132" t="s">
        <v>389</v>
      </c>
      <c r="M11" s="99">
        <v>1</v>
      </c>
      <c r="N11" s="127" t="s">
        <v>245</v>
      </c>
      <c r="O11" s="129" t="s">
        <v>394</v>
      </c>
      <c r="P11" s="129"/>
      <c r="Q11" s="100">
        <v>150000</v>
      </c>
      <c r="R11" s="100">
        <v>0</v>
      </c>
      <c r="S11" s="100"/>
      <c r="T11" s="97"/>
      <c r="U11" s="97"/>
      <c r="V11" s="122"/>
      <c r="W11" s="134">
        <v>244222</v>
      </c>
      <c r="X11" s="120" t="s">
        <v>396</v>
      </c>
      <c r="Y11" s="130"/>
    </row>
    <row r="12" spans="1:25" s="131" customFormat="1" ht="132.75" customHeight="1">
      <c r="A12" s="125" t="s">
        <v>381</v>
      </c>
      <c r="B12" s="125">
        <v>80008550701</v>
      </c>
      <c r="C12" s="125">
        <v>2020</v>
      </c>
      <c r="D12" s="125" t="s">
        <v>378</v>
      </c>
      <c r="E12" s="98" t="s">
        <v>384</v>
      </c>
      <c r="F12" s="98"/>
      <c r="G12" s="98"/>
      <c r="H12" s="98" t="s">
        <v>246</v>
      </c>
      <c r="I12" s="99" t="s">
        <v>385</v>
      </c>
      <c r="J12" s="127" t="s">
        <v>390</v>
      </c>
      <c r="K12" s="98" t="s">
        <v>86</v>
      </c>
      <c r="L12" s="133" t="s">
        <v>391</v>
      </c>
      <c r="M12" s="99">
        <v>1</v>
      </c>
      <c r="N12" s="127" t="s">
        <v>393</v>
      </c>
      <c r="O12" s="129" t="s">
        <v>395</v>
      </c>
      <c r="P12" s="99" t="s">
        <v>86</v>
      </c>
      <c r="Q12" s="97">
        <v>150000</v>
      </c>
      <c r="R12" s="97">
        <v>0</v>
      </c>
      <c r="S12" s="97"/>
      <c r="T12" s="100"/>
      <c r="U12" s="97"/>
      <c r="V12" s="98"/>
      <c r="W12" s="134">
        <v>244222</v>
      </c>
      <c r="X12" s="120" t="s">
        <v>397</v>
      </c>
      <c r="Y12" s="85"/>
    </row>
    <row r="13" spans="1:25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101"/>
      <c r="R13" s="101"/>
      <c r="S13" s="101"/>
      <c r="T13" s="101"/>
      <c r="U13" s="101"/>
      <c r="V13" s="93"/>
      <c r="W13" s="93"/>
      <c r="X13" s="93"/>
      <c r="Y13" s="93"/>
    </row>
    <row r="14" spans="1:25" ht="12.7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</row>
    <row r="15" spans="1:25" ht="12.75" customHeight="1">
      <c r="A15" s="250" t="s">
        <v>9</v>
      </c>
      <c r="B15" s="250"/>
      <c r="C15" s="250"/>
      <c r="D15" s="251"/>
      <c r="E15" s="251"/>
      <c r="F15" s="251"/>
      <c r="G15" s="251"/>
      <c r="H15" s="251"/>
      <c r="I15" s="251"/>
      <c r="J15" s="251"/>
      <c r="K15" s="251"/>
      <c r="L15" s="251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</row>
    <row r="16" spans="1:25" ht="12.75">
      <c r="A16" s="252" t="s">
        <v>334</v>
      </c>
      <c r="B16" s="252"/>
      <c r="C16" s="252"/>
      <c r="D16" s="251"/>
      <c r="E16" s="251"/>
      <c r="F16" s="251"/>
      <c r="G16" s="251"/>
      <c r="H16" s="251"/>
      <c r="I16" s="251"/>
      <c r="J16" s="251"/>
      <c r="K16" s="251"/>
      <c r="L16" s="251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</row>
    <row r="17" spans="1:25" ht="12.75">
      <c r="A17" s="253" t="s">
        <v>335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93"/>
      <c r="N17" s="93"/>
      <c r="O17" s="93"/>
      <c r="P17" s="93"/>
      <c r="Q17" s="102" t="s">
        <v>149</v>
      </c>
      <c r="R17" s="93"/>
      <c r="S17" s="93"/>
      <c r="T17" s="93"/>
      <c r="U17" s="93"/>
      <c r="V17" s="93"/>
      <c r="W17" s="93"/>
      <c r="X17" s="93"/>
      <c r="Y17" s="93"/>
    </row>
    <row r="18" spans="1:25" ht="12.75" customHeight="1">
      <c r="A18" s="253" t="s">
        <v>336</v>
      </c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93"/>
      <c r="P18" s="93"/>
      <c r="Q18" s="102" t="s">
        <v>243</v>
      </c>
      <c r="R18" s="93"/>
      <c r="S18" s="93"/>
      <c r="T18" s="93"/>
      <c r="U18" s="93"/>
      <c r="V18" s="93"/>
      <c r="W18" s="93"/>
      <c r="X18" s="93"/>
      <c r="Y18" s="102"/>
    </row>
    <row r="19" spans="1:25" ht="12.75" customHeight="1">
      <c r="A19" s="253" t="s">
        <v>337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93"/>
      <c r="N19" s="93"/>
      <c r="O19" s="93"/>
      <c r="P19" s="93"/>
      <c r="Q19" s="102"/>
      <c r="R19" s="93"/>
      <c r="S19" s="93"/>
      <c r="T19" s="93"/>
      <c r="U19" s="93"/>
      <c r="V19" s="93"/>
      <c r="W19" s="93"/>
      <c r="X19" s="93"/>
      <c r="Y19" s="102"/>
    </row>
    <row r="20" spans="1:25" ht="12.75" customHeight="1">
      <c r="A20" s="260" t="s">
        <v>338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</row>
    <row r="21" spans="1:25" ht="12.75" customHeight="1">
      <c r="A21" s="253" t="s">
        <v>339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103"/>
      <c r="M21" s="93"/>
      <c r="N21" s="93"/>
      <c r="O21" s="93"/>
      <c r="P21" s="263" t="s">
        <v>340</v>
      </c>
      <c r="Q21" s="264"/>
      <c r="R21" s="264"/>
      <c r="S21" s="264"/>
      <c r="T21" s="264"/>
      <c r="U21" s="264"/>
      <c r="V21" s="264"/>
      <c r="W21" s="264"/>
      <c r="X21" s="265"/>
      <c r="Y21" s="93"/>
    </row>
    <row r="22" spans="1:25" ht="12" customHeight="1">
      <c r="A22" s="253" t="s">
        <v>341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93"/>
      <c r="M22" s="93"/>
      <c r="N22" s="93"/>
      <c r="O22" s="93"/>
      <c r="P22" s="266" t="s">
        <v>190</v>
      </c>
      <c r="Q22" s="267"/>
      <c r="R22" s="267"/>
      <c r="S22" s="267"/>
      <c r="T22" s="268"/>
      <c r="U22" s="87" t="s">
        <v>342</v>
      </c>
      <c r="V22" s="104"/>
      <c r="W22" s="104"/>
      <c r="X22" s="105"/>
      <c r="Y22" s="93"/>
    </row>
    <row r="23" spans="1:25" ht="12.75" customHeight="1">
      <c r="A23" s="253" t="s">
        <v>343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93"/>
      <c r="M23" s="93"/>
      <c r="N23" s="93"/>
      <c r="O23" s="93"/>
      <c r="P23" s="106"/>
      <c r="Q23" s="107"/>
      <c r="R23" s="107"/>
      <c r="S23" s="107"/>
      <c r="T23" s="107"/>
      <c r="U23" s="108"/>
      <c r="V23" s="104"/>
      <c r="W23" s="104"/>
      <c r="X23" s="105"/>
      <c r="Y23" s="93"/>
    </row>
    <row r="24" spans="1:25" s="83" customFormat="1" ht="12.75" customHeight="1">
      <c r="A24" s="253" t="s">
        <v>344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93"/>
      <c r="M24" s="93"/>
      <c r="N24" s="93"/>
      <c r="O24" s="93"/>
      <c r="P24" s="269" t="s">
        <v>345</v>
      </c>
      <c r="Q24" s="270"/>
      <c r="R24" s="270"/>
      <c r="S24" s="270"/>
      <c r="T24" s="270"/>
      <c r="U24" s="270"/>
      <c r="V24" s="270"/>
      <c r="W24" s="270"/>
      <c r="X24" s="271"/>
      <c r="Y24" s="93"/>
    </row>
    <row r="25" spans="1:25" s="83" customFormat="1" ht="12.75" customHeight="1">
      <c r="A25" s="253" t="s">
        <v>346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93"/>
      <c r="M25" s="93"/>
      <c r="N25" s="93"/>
      <c r="O25" s="93"/>
      <c r="P25" s="272" t="s">
        <v>194</v>
      </c>
      <c r="Q25" s="273"/>
      <c r="R25" s="273"/>
      <c r="S25" s="273"/>
      <c r="T25" s="274"/>
      <c r="U25" s="109" t="s">
        <v>193</v>
      </c>
      <c r="V25" s="109" t="s">
        <v>195</v>
      </c>
      <c r="W25" s="275" t="s">
        <v>198</v>
      </c>
      <c r="X25" s="276"/>
      <c r="Y25" s="93"/>
    </row>
    <row r="26" spans="1:25" s="83" customFormat="1" ht="12.75" customHeight="1">
      <c r="A26" s="253" t="s">
        <v>347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93"/>
      <c r="P26" s="277" t="s">
        <v>80</v>
      </c>
      <c r="Q26" s="279"/>
      <c r="R26" s="279"/>
      <c r="S26" s="279"/>
      <c r="T26" s="278"/>
      <c r="U26" s="84">
        <f>Q10+Q11+Q12</f>
        <v>450000</v>
      </c>
      <c r="V26" s="87">
        <v>0</v>
      </c>
      <c r="W26" s="277">
        <v>0</v>
      </c>
      <c r="X26" s="278"/>
      <c r="Y26" s="93"/>
    </row>
    <row r="27" spans="1:25" ht="12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84"/>
      <c r="P27" s="277" t="s">
        <v>140</v>
      </c>
      <c r="Q27" s="279"/>
      <c r="R27" s="279"/>
      <c r="S27" s="279"/>
      <c r="T27" s="278"/>
      <c r="U27" s="87">
        <v>0</v>
      </c>
      <c r="V27" s="87">
        <v>0</v>
      </c>
      <c r="W27" s="277">
        <v>0</v>
      </c>
      <c r="X27" s="278"/>
      <c r="Y27" s="84"/>
    </row>
    <row r="28" spans="1:25" ht="12.75" customHeight="1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84"/>
      <c r="P28" s="277" t="s">
        <v>141</v>
      </c>
      <c r="Q28" s="279"/>
      <c r="R28" s="279"/>
      <c r="S28" s="279"/>
      <c r="T28" s="278"/>
      <c r="U28" s="93">
        <v>0</v>
      </c>
      <c r="V28" s="87">
        <v>0</v>
      </c>
      <c r="W28" s="277">
        <v>0</v>
      </c>
      <c r="X28" s="278"/>
      <c r="Y28" s="84"/>
    </row>
    <row r="29" spans="1:25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84"/>
      <c r="P29" s="277" t="s">
        <v>199</v>
      </c>
      <c r="Q29" s="279"/>
      <c r="R29" s="279"/>
      <c r="S29" s="279"/>
      <c r="T29" s="278"/>
      <c r="U29" s="87">
        <v>0</v>
      </c>
      <c r="V29" s="87">
        <v>0</v>
      </c>
      <c r="W29" s="277">
        <v>0</v>
      </c>
      <c r="X29" s="278"/>
      <c r="Y29" s="84"/>
    </row>
    <row r="30" spans="1:25" ht="12.75" customHeight="1">
      <c r="A30" s="111" t="s">
        <v>114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277" t="s">
        <v>232</v>
      </c>
      <c r="Q30" s="279"/>
      <c r="R30" s="279"/>
      <c r="S30" s="279"/>
      <c r="T30" s="278"/>
      <c r="U30" s="87">
        <v>0</v>
      </c>
      <c r="V30" s="87">
        <v>0</v>
      </c>
      <c r="W30" s="277">
        <v>0</v>
      </c>
      <c r="X30" s="278"/>
      <c r="Y30" s="93"/>
    </row>
    <row r="31" spans="1:25" ht="12.75" customHeight="1">
      <c r="A31" s="259" t="s">
        <v>105</v>
      </c>
      <c r="B31" s="259"/>
      <c r="C31" s="93"/>
      <c r="D31" s="93"/>
      <c r="E31" s="93"/>
      <c r="F31" s="93"/>
      <c r="G31" s="93"/>
      <c r="H31" s="93"/>
      <c r="I31" s="93"/>
      <c r="J31" s="112"/>
      <c r="K31" s="93"/>
      <c r="L31" s="93"/>
      <c r="M31" s="93"/>
      <c r="N31" s="93"/>
      <c r="O31" s="93"/>
      <c r="P31" s="277" t="s">
        <v>197</v>
      </c>
      <c r="Q31" s="279"/>
      <c r="R31" s="279"/>
      <c r="S31" s="279"/>
      <c r="T31" s="278"/>
      <c r="U31" s="87">
        <v>0</v>
      </c>
      <c r="V31" s="87">
        <v>0</v>
      </c>
      <c r="W31" s="277">
        <v>0</v>
      </c>
      <c r="X31" s="278"/>
      <c r="Y31" s="93"/>
    </row>
    <row r="32" spans="1:2" ht="12.75" customHeight="1">
      <c r="A32" s="280" t="s">
        <v>106</v>
      </c>
      <c r="B32" s="280"/>
    </row>
    <row r="33" spans="1:25" s="83" customFormat="1" ht="14.25" customHeight="1">
      <c r="A33" s="280" t="s">
        <v>107</v>
      </c>
      <c r="B33" s="280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</row>
    <row r="34" ht="14.25" customHeight="1"/>
    <row r="35" spans="1:24" ht="14.25" customHeight="1">
      <c r="A35" s="32" t="s">
        <v>115</v>
      </c>
      <c r="B35" s="83"/>
      <c r="C35" s="83"/>
      <c r="D35" s="83"/>
      <c r="W35" s="83"/>
      <c r="X35" s="83"/>
    </row>
    <row r="36" spans="1:25" ht="14.25" customHeight="1">
      <c r="A36" s="281" t="s">
        <v>348</v>
      </c>
      <c r="B36" s="281"/>
      <c r="C36" s="281"/>
      <c r="D36" s="281"/>
      <c r="E36" s="113"/>
      <c r="F36" s="113"/>
      <c r="G36" s="113"/>
      <c r="H36" s="113"/>
      <c r="I36" s="113"/>
      <c r="J36" s="113"/>
      <c r="K36" s="113"/>
      <c r="L36" s="113"/>
      <c r="M36" s="113"/>
      <c r="N36" s="83"/>
      <c r="Y36" s="83"/>
    </row>
    <row r="37" spans="1:4" ht="14.25" customHeight="1">
      <c r="A37" s="281" t="s">
        <v>349</v>
      </c>
      <c r="B37" s="281"/>
      <c r="C37" s="281"/>
      <c r="D37" s="281"/>
    </row>
    <row r="38" spans="1:10" ht="15.75">
      <c r="A38" s="281" t="s">
        <v>350</v>
      </c>
      <c r="B38" s="281"/>
      <c r="C38" s="281"/>
      <c r="D38" s="281"/>
      <c r="J38" s="114"/>
    </row>
    <row r="39" spans="1:4" ht="12.75">
      <c r="A39" s="281" t="s">
        <v>351</v>
      </c>
      <c r="B39" s="281"/>
      <c r="C39" s="281"/>
      <c r="D39" s="281"/>
    </row>
    <row r="40" spans="1:4" ht="12.75">
      <c r="A40" s="281" t="s">
        <v>352</v>
      </c>
      <c r="B40" s="281"/>
      <c r="C40" s="281"/>
      <c r="D40" s="281"/>
    </row>
  </sheetData>
  <sheetProtection/>
  <mergeCells count="68">
    <mergeCell ref="A37:D37"/>
    <mergeCell ref="A38:D38"/>
    <mergeCell ref="A39:D39"/>
    <mergeCell ref="A40:D40"/>
    <mergeCell ref="A31:B31"/>
    <mergeCell ref="P31:T31"/>
    <mergeCell ref="W31:X31"/>
    <mergeCell ref="A32:B32"/>
    <mergeCell ref="A33:B33"/>
    <mergeCell ref="A36:D36"/>
    <mergeCell ref="A28:N28"/>
    <mergeCell ref="P28:T28"/>
    <mergeCell ref="W28:X28"/>
    <mergeCell ref="P29:T29"/>
    <mergeCell ref="W29:X29"/>
    <mergeCell ref="P30:T30"/>
    <mergeCell ref="A25:K25"/>
    <mergeCell ref="P25:T25"/>
    <mergeCell ref="W25:X25"/>
    <mergeCell ref="W30:X30"/>
    <mergeCell ref="A26:N26"/>
    <mergeCell ref="P26:T26"/>
    <mergeCell ref="W26:X26"/>
    <mergeCell ref="A27:N27"/>
    <mergeCell ref="P27:T27"/>
    <mergeCell ref="W27:X27"/>
    <mergeCell ref="P21:X21"/>
    <mergeCell ref="A22:K22"/>
    <mergeCell ref="P22:T22"/>
    <mergeCell ref="A23:K23"/>
    <mergeCell ref="A24:K24"/>
    <mergeCell ref="P24:X24"/>
    <mergeCell ref="J7:J9"/>
    <mergeCell ref="K7:K9"/>
    <mergeCell ref="A18:N18"/>
    <mergeCell ref="A19:L19"/>
    <mergeCell ref="A20:L20"/>
    <mergeCell ref="A21:K21"/>
    <mergeCell ref="D7:D9"/>
    <mergeCell ref="E7:E9"/>
    <mergeCell ref="F7:F9"/>
    <mergeCell ref="G7:G9"/>
    <mergeCell ref="X8:X9"/>
    <mergeCell ref="Q7:V7"/>
    <mergeCell ref="A15:L15"/>
    <mergeCell ref="A16:L16"/>
    <mergeCell ref="A17:L17"/>
    <mergeCell ref="N7:N9"/>
    <mergeCell ref="O7:O9"/>
    <mergeCell ref="P7:P9"/>
    <mergeCell ref="H7:H9"/>
    <mergeCell ref="I7:I9"/>
    <mergeCell ref="Q8:Q9"/>
    <mergeCell ref="R8:R9"/>
    <mergeCell ref="S8:S9"/>
    <mergeCell ref="T8:T9"/>
    <mergeCell ref="U8:V8"/>
    <mergeCell ref="W8:W9"/>
    <mergeCell ref="L7:L9"/>
    <mergeCell ref="M7:M9"/>
    <mergeCell ref="A1:Y1"/>
    <mergeCell ref="A2:Y2"/>
    <mergeCell ref="A4:Y4"/>
    <mergeCell ref="A7:A9"/>
    <mergeCell ref="B7:B9"/>
    <mergeCell ref="C7:C9"/>
    <mergeCell ref="W7:X7"/>
    <mergeCell ref="Y7:Y9"/>
  </mergeCells>
  <printOptions/>
  <pageMargins left="0.17" right="0.31" top="0.7480314960629921" bottom="0.7480314960629921" header="0.31496062992125984" footer="0.31496062992125984"/>
  <pageSetup fitToHeight="0" fitToWidth="1" horizontalDpi="600" verticalDpi="600" orientation="landscape" paperSize="8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14.7109375" style="72" customWidth="1"/>
    <col min="2" max="2" width="22.421875" style="72" bestFit="1" customWidth="1"/>
    <col min="3" max="3" width="29.7109375" style="72" customWidth="1"/>
    <col min="4" max="4" width="22.57421875" style="72" customWidth="1"/>
    <col min="5" max="5" width="27.28125" style="72" customWidth="1"/>
    <col min="6" max="6" width="29.140625" style="72" customWidth="1"/>
    <col min="7" max="16384" width="9.140625" style="72" customWidth="1"/>
  </cols>
  <sheetData>
    <row r="1" spans="1:6" ht="15.75">
      <c r="A1" s="285" t="s">
        <v>373</v>
      </c>
      <c r="B1" s="285"/>
      <c r="C1" s="285"/>
      <c r="D1" s="285"/>
      <c r="E1" s="285"/>
      <c r="F1" s="285"/>
    </row>
    <row r="2" spans="1:6" ht="18.75">
      <c r="A2" s="235" t="s">
        <v>359</v>
      </c>
      <c r="B2" s="235"/>
      <c r="C2" s="235"/>
      <c r="D2" s="235"/>
      <c r="E2" s="235"/>
      <c r="F2" s="235"/>
    </row>
    <row r="3" spans="1:6" ht="15.75">
      <c r="A3" s="285" t="s">
        <v>0</v>
      </c>
      <c r="B3" s="285"/>
      <c r="C3" s="285"/>
      <c r="D3" s="285"/>
      <c r="E3" s="285"/>
      <c r="F3" s="285"/>
    </row>
    <row r="4" spans="1:6" s="83" customFormat="1" ht="18.75">
      <c r="A4" s="225" t="s">
        <v>353</v>
      </c>
      <c r="B4" s="225"/>
      <c r="C4" s="225"/>
      <c r="D4" s="225"/>
      <c r="E4" s="225"/>
      <c r="F4" s="225"/>
    </row>
    <row r="5" spans="1:6" s="83" customFormat="1" ht="18.75">
      <c r="A5" s="225" t="s">
        <v>354</v>
      </c>
      <c r="B5" s="225"/>
      <c r="C5" s="225"/>
      <c r="D5" s="225"/>
      <c r="E5" s="225"/>
      <c r="F5" s="225"/>
    </row>
    <row r="6" spans="1:6" ht="12.75">
      <c r="A6" s="93"/>
      <c r="B6" s="93"/>
      <c r="C6" s="93"/>
      <c r="D6" s="93"/>
      <c r="E6" s="93"/>
      <c r="F6" s="93"/>
    </row>
    <row r="7" spans="1:6" ht="12.75" customHeight="1">
      <c r="A7" s="236" t="s">
        <v>138</v>
      </c>
      <c r="B7" s="249" t="s">
        <v>17</v>
      </c>
      <c r="C7" s="236" t="s">
        <v>355</v>
      </c>
      <c r="D7" s="249" t="s">
        <v>20</v>
      </c>
      <c r="E7" s="236" t="s">
        <v>50</v>
      </c>
      <c r="F7" s="236" t="s">
        <v>356</v>
      </c>
    </row>
    <row r="8" spans="1:6" ht="12.75">
      <c r="A8" s="237"/>
      <c r="B8" s="246"/>
      <c r="C8" s="237"/>
      <c r="D8" s="246"/>
      <c r="E8" s="237"/>
      <c r="F8" s="236"/>
    </row>
    <row r="9" spans="1:6" ht="12.75" customHeight="1">
      <c r="A9" s="237"/>
      <c r="B9" s="246"/>
      <c r="C9" s="237"/>
      <c r="D9" s="246"/>
      <c r="E9" s="237"/>
      <c r="F9" s="236"/>
    </row>
    <row r="10" spans="1:6" ht="12.75">
      <c r="A10" s="237"/>
      <c r="B10" s="246"/>
      <c r="C10" s="237"/>
      <c r="D10" s="246"/>
      <c r="E10" s="237"/>
      <c r="F10" s="236"/>
    </row>
    <row r="11" spans="1:6" ht="40.5" customHeight="1">
      <c r="A11" s="98" t="s">
        <v>53</v>
      </c>
      <c r="B11" s="99" t="s">
        <v>61</v>
      </c>
      <c r="C11" s="99" t="s">
        <v>61</v>
      </c>
      <c r="D11" s="99" t="s">
        <v>61</v>
      </c>
      <c r="E11" s="98" t="s">
        <v>357</v>
      </c>
      <c r="F11" s="115" t="s">
        <v>54</v>
      </c>
    </row>
    <row r="12" spans="1:6" ht="12.75">
      <c r="A12" s="93"/>
      <c r="B12" s="93"/>
      <c r="C12" s="93"/>
      <c r="D12" s="93"/>
      <c r="E12" s="93"/>
      <c r="F12" s="93"/>
    </row>
    <row r="13" spans="1:6" ht="12.75">
      <c r="A13" s="116"/>
      <c r="B13" s="95"/>
      <c r="C13" s="95"/>
      <c r="D13" s="93"/>
      <c r="E13" s="93"/>
      <c r="F13" s="93"/>
    </row>
    <row r="14" spans="1:6" ht="12.75">
      <c r="A14" s="93"/>
      <c r="B14" s="93"/>
      <c r="C14" s="93"/>
      <c r="D14" s="102" t="s">
        <v>149</v>
      </c>
      <c r="E14" s="93"/>
      <c r="F14" s="93"/>
    </row>
    <row r="15" spans="1:6" ht="15.75" customHeight="1">
      <c r="A15" s="93"/>
      <c r="B15" s="93"/>
      <c r="C15" s="93"/>
      <c r="D15" s="102" t="s">
        <v>243</v>
      </c>
      <c r="E15" s="93"/>
      <c r="F15" s="93"/>
    </row>
    <row r="16" spans="1:6" ht="12.75">
      <c r="A16" s="282" t="s">
        <v>9</v>
      </c>
      <c r="B16" s="282"/>
      <c r="C16" s="282"/>
      <c r="D16" s="251"/>
      <c r="E16" s="251"/>
      <c r="F16" s="251"/>
    </row>
    <row r="17" spans="1:6" ht="16.5" customHeight="1">
      <c r="A17" s="283" t="s">
        <v>358</v>
      </c>
      <c r="B17" s="284"/>
      <c r="C17" s="284"/>
      <c r="D17" s="117"/>
      <c r="E17" s="117"/>
      <c r="F17" s="117"/>
    </row>
  </sheetData>
  <sheetProtection/>
  <mergeCells count="13"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  <mergeCell ref="F7:F10"/>
    <mergeCell ref="A16:F16"/>
    <mergeCell ref="A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sael</cp:lastModifiedBy>
  <cp:lastPrinted>2021-03-16T10:58:48Z</cp:lastPrinted>
  <dcterms:created xsi:type="dcterms:W3CDTF">2016-06-08T15:54:56Z</dcterms:created>
  <dcterms:modified xsi:type="dcterms:W3CDTF">2021-05-13T11:58:34Z</dcterms:modified>
  <cp:category/>
  <cp:version/>
  <cp:contentType/>
  <cp:contentStatus/>
</cp:coreProperties>
</file>